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д. мл." sheetId="1" r:id="rId1"/>
    <sheet name="ю. мл." sheetId="2" r:id="rId2"/>
    <sheet name="д. ст." sheetId="3" r:id="rId3"/>
    <sheet name="ю. ст." sheetId="5" r:id="rId4"/>
    <sheet name="команд." sheetId="6" r:id="rId5"/>
    <sheet name="сводн. протокол" sheetId="7" r:id="rId6"/>
  </sheets>
  <definedNames>
    <definedName name="_xlnm.Print_Area" localSheetId="4">команд.!#REF!</definedName>
  </definedNames>
  <calcPr calcId="152511"/>
</workbook>
</file>

<file path=xl/calcChain.xml><?xml version="1.0" encoding="utf-8"?>
<calcChain xmlns="http://schemas.openxmlformats.org/spreadsheetml/2006/main">
  <c r="H63" i="7" l="1"/>
  <c r="H64" i="7"/>
  <c r="H65" i="7"/>
  <c r="H66" i="7"/>
  <c r="G66" i="7"/>
  <c r="E65" i="7"/>
  <c r="G64" i="7"/>
  <c r="E63" i="7"/>
  <c r="G62" i="7"/>
  <c r="E62" i="7"/>
  <c r="H62" i="7" s="1"/>
  <c r="G61" i="7"/>
  <c r="E61" i="7"/>
  <c r="G60" i="7"/>
  <c r="E60" i="7"/>
  <c r="H59" i="7"/>
  <c r="E58" i="7"/>
  <c r="H58" i="7" s="1"/>
  <c r="E57" i="7"/>
  <c r="G56" i="7"/>
  <c r="E56" i="7"/>
  <c r="G55" i="7"/>
  <c r="E55" i="7"/>
  <c r="E54" i="7"/>
  <c r="H54" i="7" s="1"/>
  <c r="G53" i="7"/>
  <c r="E53" i="7"/>
  <c r="G52" i="7"/>
  <c r="E52" i="7"/>
  <c r="G45" i="7"/>
  <c r="E45" i="7"/>
  <c r="E51" i="7"/>
  <c r="H51" i="7" s="1"/>
  <c r="G50" i="7"/>
  <c r="E50" i="7"/>
  <c r="G49" i="7"/>
  <c r="E49" i="7"/>
  <c r="G48" i="7"/>
  <c r="E48" i="7"/>
  <c r="G47" i="7"/>
  <c r="H47" i="7" s="1"/>
  <c r="E47" i="7"/>
  <c r="G46" i="7"/>
  <c r="E46" i="7"/>
  <c r="H46" i="7" s="1"/>
  <c r="G44" i="7"/>
  <c r="E44" i="7"/>
  <c r="G41" i="7"/>
  <c r="E41" i="7"/>
  <c r="H41" i="7" s="1"/>
  <c r="G40" i="7"/>
  <c r="E40" i="7"/>
  <c r="G39" i="7"/>
  <c r="E39" i="7"/>
  <c r="H39" i="7" s="1"/>
  <c r="G38" i="7"/>
  <c r="E38" i="7"/>
  <c r="G37" i="7"/>
  <c r="E37" i="7"/>
  <c r="H36" i="7"/>
  <c r="G36" i="7"/>
  <c r="E36" i="7"/>
  <c r="G35" i="7"/>
  <c r="E35" i="7"/>
  <c r="G34" i="7"/>
  <c r="E34" i="7"/>
  <c r="H33" i="7"/>
  <c r="E32" i="7"/>
  <c r="H32" i="7" s="1"/>
  <c r="E31" i="7"/>
  <c r="H31" i="7" s="1"/>
  <c r="E30" i="7"/>
  <c r="H30" i="7" s="1"/>
  <c r="E29" i="7"/>
  <c r="H29" i="7" s="1"/>
  <c r="E28" i="7"/>
  <c r="H28" i="7" s="1"/>
  <c r="G27" i="7"/>
  <c r="E27" i="7"/>
  <c r="H27" i="7" s="1"/>
  <c r="E26" i="7"/>
  <c r="H26" i="7" s="1"/>
  <c r="E25" i="7"/>
  <c r="H25" i="7" s="1"/>
  <c r="E24" i="7"/>
  <c r="H24" i="7" s="1"/>
  <c r="G23" i="7"/>
  <c r="E23" i="7"/>
  <c r="E22" i="7"/>
  <c r="H22" i="7" s="1"/>
  <c r="E21" i="7"/>
  <c r="H21" i="7" s="1"/>
  <c r="G20" i="7"/>
  <c r="E20" i="7"/>
  <c r="H20" i="7" s="1"/>
  <c r="G19" i="7"/>
  <c r="E19" i="7"/>
  <c r="G18" i="7"/>
  <c r="E18" i="7"/>
  <c r="H18" i="7" s="1"/>
  <c r="G17" i="7"/>
  <c r="H17" i="7" s="1"/>
  <c r="E17" i="7"/>
  <c r="G16" i="7"/>
  <c r="E16" i="7"/>
  <c r="H16" i="7" s="1"/>
  <c r="G15" i="7"/>
  <c r="E15" i="7"/>
  <c r="G14" i="7"/>
  <c r="E14" i="7"/>
  <c r="H14" i="7" s="1"/>
  <c r="G13" i="7"/>
  <c r="E13" i="7"/>
  <c r="H12" i="7"/>
  <c r="H11" i="7"/>
  <c r="H10" i="7"/>
  <c r="H9" i="7"/>
  <c r="H8" i="7"/>
  <c r="H7" i="7"/>
  <c r="H6" i="7"/>
  <c r="G5" i="7"/>
  <c r="H5" i="7" s="1"/>
  <c r="H12" i="6"/>
  <c r="H11" i="6"/>
  <c r="H52" i="7" l="1"/>
  <c r="H48" i="7"/>
  <c r="H56" i="7"/>
  <c r="H13" i="7"/>
  <c r="H38" i="7"/>
  <c r="H44" i="7"/>
  <c r="H49" i="7"/>
  <c r="H35" i="7"/>
  <c r="H53" i="7"/>
  <c r="H23" i="7"/>
  <c r="H60" i="7"/>
  <c r="H19" i="7"/>
  <c r="H55" i="7"/>
  <c r="H15" i="7"/>
  <c r="H34" i="7"/>
  <c r="H37" i="7"/>
  <c r="H40" i="7"/>
  <c r="H50" i="7"/>
  <c r="H61" i="7"/>
  <c r="H7" i="6"/>
  <c r="H6" i="6"/>
  <c r="H8" i="6"/>
  <c r="H10" i="6" l="1"/>
  <c r="H13" i="6"/>
  <c r="H6" i="3"/>
  <c r="H7" i="3"/>
  <c r="H12" i="3"/>
  <c r="H10" i="3"/>
  <c r="H14" i="3"/>
  <c r="H9" i="3"/>
  <c r="H8" i="3"/>
  <c r="H11" i="3"/>
  <c r="H13" i="3"/>
  <c r="H5" i="3"/>
  <c r="H15" i="3"/>
  <c r="E17" i="3"/>
  <c r="J17" i="3" s="1"/>
  <c r="E15" i="3"/>
  <c r="E6" i="3"/>
  <c r="E7" i="3"/>
  <c r="E16" i="3"/>
  <c r="J16" i="3" s="1"/>
  <c r="E12" i="3"/>
  <c r="J12" i="3" s="1"/>
  <c r="E10" i="3"/>
  <c r="J10" i="3" s="1"/>
  <c r="E14" i="3"/>
  <c r="J14" i="3" s="1"/>
  <c r="E20" i="3"/>
  <c r="J20" i="3" s="1"/>
  <c r="E9" i="3"/>
  <c r="E8" i="3"/>
  <c r="E11" i="3"/>
  <c r="E18" i="3"/>
  <c r="J18" i="3" s="1"/>
  <c r="E13" i="3"/>
  <c r="J13" i="3" s="1"/>
  <c r="E5" i="3"/>
  <c r="J5" i="3" s="1"/>
  <c r="E23" i="3"/>
  <c r="J23" i="3" s="1"/>
  <c r="E24" i="3"/>
  <c r="J24" i="3" s="1"/>
  <c r="E19" i="3"/>
  <c r="J19" i="3" s="1"/>
  <c r="J14" i="1"/>
  <c r="J15" i="1"/>
  <c r="J16" i="1"/>
  <c r="J17" i="1"/>
  <c r="H7" i="1"/>
  <c r="E7" i="1"/>
  <c r="E11" i="1"/>
  <c r="J11" i="1" s="1"/>
  <c r="H6" i="1"/>
  <c r="E6" i="1"/>
  <c r="H8" i="1"/>
  <c r="E8" i="1"/>
  <c r="E10" i="1"/>
  <c r="E13" i="1"/>
  <c r="J13" i="1" s="1"/>
  <c r="H9" i="1"/>
  <c r="E9" i="1"/>
  <c r="E12" i="1"/>
  <c r="J12" i="1" s="1"/>
  <c r="H13" i="5"/>
  <c r="E13" i="5"/>
  <c r="H12" i="5"/>
  <c r="E12" i="5"/>
  <c r="H17" i="5"/>
  <c r="E17" i="5"/>
  <c r="H14" i="5"/>
  <c r="E14" i="5"/>
  <c r="E22" i="5"/>
  <c r="J22" i="5" s="1"/>
  <c r="H20" i="5"/>
  <c r="E20" i="5"/>
  <c r="H8" i="5"/>
  <c r="E8" i="5"/>
  <c r="H19" i="5"/>
  <c r="E19" i="5"/>
  <c r="H15" i="5"/>
  <c r="E15" i="5"/>
  <c r="H11" i="5"/>
  <c r="E11" i="5"/>
  <c r="H18" i="5"/>
  <c r="E18" i="5"/>
  <c r="H9" i="5"/>
  <c r="E9" i="5"/>
  <c r="H16" i="5"/>
  <c r="E16" i="5"/>
  <c r="H7" i="5"/>
  <c r="E7" i="5"/>
  <c r="H23" i="5"/>
  <c r="J23" i="5" s="1"/>
  <c r="H10" i="5"/>
  <c r="E10" i="5"/>
  <c r="H21" i="5"/>
  <c r="E21" i="5"/>
  <c r="H24" i="5"/>
  <c r="J24" i="5" s="1"/>
  <c r="J17" i="2"/>
  <c r="J18" i="2"/>
  <c r="J16" i="2"/>
  <c r="J9" i="2"/>
  <c r="H9" i="2"/>
  <c r="J15" i="2"/>
  <c r="J14" i="2"/>
  <c r="J13" i="2"/>
  <c r="E12" i="2"/>
  <c r="J12" i="2" s="1"/>
  <c r="H7" i="2"/>
  <c r="E7" i="2"/>
  <c r="H6" i="2"/>
  <c r="E6" i="2"/>
  <c r="E11" i="2"/>
  <c r="J11" i="2" s="1"/>
  <c r="E10" i="2"/>
  <c r="J10" i="2" s="1"/>
  <c r="E8" i="2"/>
  <c r="J8" i="2" s="1"/>
  <c r="J15" i="3" l="1"/>
  <c r="H9" i="6"/>
  <c r="J14" i="5"/>
  <c r="J17" i="5"/>
  <c r="J12" i="5"/>
  <c r="J13" i="5"/>
  <c r="J7" i="1"/>
  <c r="J8" i="3"/>
  <c r="J6" i="3"/>
  <c r="J11" i="3"/>
  <c r="J9" i="3"/>
  <c r="J7" i="3"/>
  <c r="J9" i="1"/>
  <c r="J6" i="1"/>
  <c r="J21" i="5"/>
  <c r="J10" i="5"/>
  <c r="J7" i="5"/>
  <c r="J16" i="5"/>
  <c r="J9" i="5"/>
  <c r="J18" i="5"/>
  <c r="J11" i="5"/>
  <c r="J15" i="5"/>
  <c r="J19" i="5"/>
  <c r="J8" i="5"/>
  <c r="J20" i="5"/>
  <c r="J6" i="2"/>
  <c r="J7" i="2"/>
</calcChain>
</file>

<file path=xl/sharedStrings.xml><?xml version="1.0" encoding="utf-8"?>
<sst xmlns="http://schemas.openxmlformats.org/spreadsheetml/2006/main" count="367" uniqueCount="107">
  <si>
    <t>№  п/п</t>
  </si>
  <si>
    <t>фамилия, имя</t>
  </si>
  <si>
    <t>организ.</t>
  </si>
  <si>
    <t>итоговый протокол</t>
  </si>
  <si>
    <t>девушки младшие</t>
  </si>
  <si>
    <t>короткая</t>
  </si>
  <si>
    <t>баллы</t>
  </si>
  <si>
    <t>длинная</t>
  </si>
  <si>
    <t>время(сек)</t>
  </si>
  <si>
    <t>вертикаль</t>
  </si>
  <si>
    <t>Павлова-Веревкина Александра</t>
  </si>
  <si>
    <t>сн.</t>
  </si>
  <si>
    <t>юноши младшие</t>
  </si>
  <si>
    <t>Петров Иван</t>
  </si>
  <si>
    <t>место</t>
  </si>
  <si>
    <t xml:space="preserve">сумма </t>
  </si>
  <si>
    <t>итог</t>
  </si>
  <si>
    <t>Рыжков Илья</t>
  </si>
  <si>
    <t>Морозов Валерий</t>
  </si>
  <si>
    <t>девушки старшие</t>
  </si>
  <si>
    <t>Лапушняк Кристина</t>
  </si>
  <si>
    <t>Демкина Александра</t>
  </si>
  <si>
    <t>Дорожкина Анна</t>
  </si>
  <si>
    <t>юноши старшие</t>
  </si>
  <si>
    <t>Акимов Олег</t>
  </si>
  <si>
    <t>Павлюк Александр</t>
  </si>
  <si>
    <t>Рязанов Федор</t>
  </si>
  <si>
    <t>Петров Тимофей</t>
  </si>
  <si>
    <t>Березин Дмитрий</t>
  </si>
  <si>
    <t>Петрухин Иван</t>
  </si>
  <si>
    <t>№п/п</t>
  </si>
  <si>
    <t>команда</t>
  </si>
  <si>
    <t>сумма</t>
  </si>
  <si>
    <t>командный зачет</t>
  </si>
  <si>
    <t>1уч.</t>
  </si>
  <si>
    <t>2 уч.</t>
  </si>
  <si>
    <t>3 уч.</t>
  </si>
  <si>
    <t>4 уч.</t>
  </si>
  <si>
    <t>5 уч.</t>
  </si>
  <si>
    <t>Анташова Софья</t>
  </si>
  <si>
    <t>Кручина Софья</t>
  </si>
  <si>
    <t>Анисимова Настя</t>
  </si>
  <si>
    <t>Барбачева Наталья</t>
  </si>
  <si>
    <t>Рогозина Софья</t>
  </si>
  <si>
    <t>Орлова Яна</t>
  </si>
  <si>
    <t>Литвянская Настя</t>
  </si>
  <si>
    <t>Коваленко Дарья</t>
  </si>
  <si>
    <t>Макарова Алиса</t>
  </si>
  <si>
    <t>Перова Вероника</t>
  </si>
  <si>
    <t>Талицина Настя</t>
  </si>
  <si>
    <t>Личность</t>
  </si>
  <si>
    <t>сн</t>
  </si>
  <si>
    <t>прев.кв</t>
  </si>
  <si>
    <t>Гилих Даниил</t>
  </si>
  <si>
    <t>Емельянов Даниил</t>
  </si>
  <si>
    <t>Золотухин Дмитрий</t>
  </si>
  <si>
    <t>Чернов Никита</t>
  </si>
  <si>
    <t>Дельнов Леонид</t>
  </si>
  <si>
    <t>Терпичев Максим</t>
  </si>
  <si>
    <t>Хаймусов Егор</t>
  </si>
  <si>
    <t>Макаров Артем</t>
  </si>
  <si>
    <t>Кормилицин Дмитрий</t>
  </si>
  <si>
    <t>Макаровский Матвей</t>
  </si>
  <si>
    <t>Фролов Егор</t>
  </si>
  <si>
    <t>Олисов Никита</t>
  </si>
  <si>
    <t>Страхов Дмитрий</t>
  </si>
  <si>
    <t>Вертикаль</t>
  </si>
  <si>
    <t>прев. Кв</t>
  </si>
  <si>
    <t>не старт.</t>
  </si>
  <si>
    <t>12-13</t>
  </si>
  <si>
    <t>8-10</t>
  </si>
  <si>
    <t>Шелгачев Григорий</t>
  </si>
  <si>
    <t>Обыденов Николай</t>
  </si>
  <si>
    <t>Петров Даниил</t>
  </si>
  <si>
    <t>Высоченко Юрий</t>
  </si>
  <si>
    <t>Подольский Дмитрий</t>
  </si>
  <si>
    <t>Романов Роман</t>
  </si>
  <si>
    <t>Соколов Костя</t>
  </si>
  <si>
    <t>Веремеенко Костя</t>
  </si>
  <si>
    <t>Челноков Евгений</t>
  </si>
  <si>
    <t>Золотова Лиза</t>
  </si>
  <si>
    <t>9-12</t>
  </si>
  <si>
    <t>5-6</t>
  </si>
  <si>
    <t>7-12</t>
  </si>
  <si>
    <t>Платонова Ольга</t>
  </si>
  <si>
    <t>Карпушова Александра</t>
  </si>
  <si>
    <t>Куренова Ксенья</t>
  </si>
  <si>
    <t>Птицины Ева</t>
  </si>
  <si>
    <t>Евтушенко Екатерина</t>
  </si>
  <si>
    <t>Зуева Дарья</t>
  </si>
  <si>
    <t>Золотарева Инна</t>
  </si>
  <si>
    <t>Аникина Эльмира</t>
  </si>
  <si>
    <t>Уколова Анна</t>
  </si>
  <si>
    <t>Герасименко Юлия</t>
  </si>
  <si>
    <t>Голубева Настя</t>
  </si>
  <si>
    <t>Фомина Ирина</t>
  </si>
  <si>
    <t>Кремнева Наталия</t>
  </si>
  <si>
    <t>Павлова Маргарита</t>
  </si>
  <si>
    <t>Рыбинская Лиза</t>
  </si>
  <si>
    <t>Фасоля Лиза</t>
  </si>
  <si>
    <t>19-20</t>
  </si>
  <si>
    <t>12-18</t>
  </si>
  <si>
    <t>7-9</t>
  </si>
  <si>
    <t>10-12</t>
  </si>
  <si>
    <t>13</t>
  </si>
  <si>
    <t>4-12</t>
  </si>
  <si>
    <t>17-18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</si>
</sst>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1" xfId="0" applyFill="1" applyBorder="1"/>
    <xf numFmtId="1" fontId="0" fillId="0" borderId="1" xfId="0" applyNumberFormat="1" applyBorder="1"/>
    <xf numFmtId="0" fontId="0" fillId="0" borderId="6" xfId="0" applyBorder="1"/>
    <xf numFmtId="0" fontId="0" fillId="2" borderId="1" xfId="0" applyFill="1" applyBorder="1"/>
    <xf numFmtId="0" fontId="0" fillId="3" borderId="1" xfId="0" applyFill="1" applyBorder="1"/>
    <xf numFmtId="1" fontId="0" fillId="3" borderId="1" xfId="0" applyNumberFormat="1" applyFill="1" applyBorder="1"/>
    <xf numFmtId="0" fontId="0" fillId="3" borderId="6" xfId="0" applyFill="1" applyBorder="1"/>
    <xf numFmtId="0" fontId="0" fillId="4" borderId="1" xfId="0" applyFill="1" applyBorder="1"/>
    <xf numFmtId="0" fontId="0" fillId="4" borderId="6" xfId="0" applyFill="1" applyBorder="1"/>
    <xf numFmtId="0" fontId="2" fillId="2" borderId="1" xfId="0" applyFont="1" applyFill="1" applyBorder="1"/>
    <xf numFmtId="49" fontId="0" fillId="2" borderId="1" xfId="0" applyNumberFormat="1" applyFill="1" applyBorder="1"/>
    <xf numFmtId="2" fontId="0" fillId="3" borderId="1" xfId="0" applyNumberFormat="1" applyFill="1" applyBorder="1"/>
    <xf numFmtId="49" fontId="0" fillId="4" borderId="1" xfId="0" applyNumberFormat="1" applyFill="1" applyBorder="1"/>
    <xf numFmtId="49" fontId="0" fillId="4" borderId="6" xfId="0" applyNumberFormat="1" applyFill="1" applyBorder="1"/>
    <xf numFmtId="0" fontId="0" fillId="5" borderId="1" xfId="0" applyFill="1" applyBorder="1"/>
    <xf numFmtId="1" fontId="0" fillId="5" borderId="1" xfId="0" applyNumberFormat="1" applyFill="1" applyBorder="1"/>
    <xf numFmtId="0" fontId="0" fillId="6" borderId="1" xfId="0" applyFill="1" applyBorder="1"/>
    <xf numFmtId="1" fontId="0" fillId="6" borderId="1" xfId="0" applyNumberFormat="1" applyFill="1" applyBorder="1"/>
    <xf numFmtId="0" fontId="0" fillId="7" borderId="1" xfId="0" applyFill="1" applyBorder="1"/>
    <xf numFmtId="1" fontId="0" fillId="7" borderId="1" xfId="0" applyNumberFormat="1" applyFill="1" applyBorder="1"/>
    <xf numFmtId="0" fontId="0" fillId="8" borderId="1" xfId="0" applyFill="1" applyBorder="1"/>
    <xf numFmtId="1" fontId="0" fillId="8" borderId="1" xfId="0" applyNumberFormat="1" applyFill="1" applyBorder="1"/>
    <xf numFmtId="0" fontId="0" fillId="9" borderId="1" xfId="0" applyFill="1" applyBorder="1"/>
    <xf numFmtId="1" fontId="0" fillId="9" borderId="1" xfId="0" applyNumberFormat="1" applyFill="1" applyBorder="1"/>
    <xf numFmtId="0" fontId="0" fillId="10" borderId="1" xfId="0" applyFill="1" applyBorder="1"/>
    <xf numFmtId="1" fontId="0" fillId="10" borderId="1" xfId="0" applyNumberFormat="1" applyFill="1" applyBorder="1"/>
    <xf numFmtId="0" fontId="0" fillId="11" borderId="1" xfId="0" applyFill="1" applyBorder="1"/>
    <xf numFmtId="1" fontId="0" fillId="11" borderId="1" xfId="0" applyNumberFormat="1" applyFill="1" applyBorder="1"/>
    <xf numFmtId="2" fontId="0" fillId="5" borderId="1" xfId="0" applyNumberForma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topLeftCell="A4" workbookViewId="0">
      <selection activeCell="J6" sqref="B6:J13"/>
    </sheetView>
  </sheetViews>
  <sheetFormatPr defaultRowHeight="15" x14ac:dyDescent="0.25"/>
  <cols>
    <col min="1" max="1" width="7.28515625" customWidth="1"/>
    <col min="2" max="2" width="27.42578125" customWidth="1"/>
    <col min="3" max="3" width="12.85546875" customWidth="1"/>
    <col min="4" max="4" width="11.28515625" customWidth="1"/>
    <col min="7" max="7" width="11.5703125" customWidth="1"/>
  </cols>
  <sheetData>
    <row r="2" spans="1:11" x14ac:dyDescent="0.25">
      <c r="A2" s="1"/>
      <c r="B2" s="1" t="s">
        <v>3</v>
      </c>
      <c r="C2" s="1" t="s">
        <v>4</v>
      </c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31"/>
      <c r="C3" s="32"/>
      <c r="D3" s="32"/>
      <c r="E3" s="32"/>
      <c r="F3" s="32"/>
      <c r="G3" s="32"/>
      <c r="H3" s="32"/>
      <c r="I3" s="32"/>
      <c r="J3" s="32"/>
      <c r="K3" s="33"/>
    </row>
    <row r="4" spans="1:11" x14ac:dyDescent="0.25">
      <c r="A4" s="34" t="s">
        <v>0</v>
      </c>
      <c r="B4" s="35" t="s">
        <v>1</v>
      </c>
      <c r="C4" s="35" t="s">
        <v>2</v>
      </c>
      <c r="D4" s="31" t="s">
        <v>5</v>
      </c>
      <c r="E4" s="32"/>
      <c r="F4" s="33"/>
      <c r="G4" s="31" t="s">
        <v>7</v>
      </c>
      <c r="H4" s="32"/>
      <c r="I4" s="33"/>
      <c r="J4" s="36" t="s">
        <v>15</v>
      </c>
      <c r="K4" s="38" t="s">
        <v>16</v>
      </c>
    </row>
    <row r="5" spans="1:11" x14ac:dyDescent="0.25">
      <c r="A5" s="34"/>
      <c r="B5" s="35"/>
      <c r="C5" s="35"/>
      <c r="D5" s="1" t="s">
        <v>8</v>
      </c>
      <c r="E5" s="6" t="s">
        <v>6</v>
      </c>
      <c r="F5" s="9" t="s">
        <v>14</v>
      </c>
      <c r="G5" s="4" t="s">
        <v>8</v>
      </c>
      <c r="H5" s="8" t="s">
        <v>6</v>
      </c>
      <c r="I5" s="10" t="s">
        <v>14</v>
      </c>
      <c r="J5" s="37"/>
      <c r="K5" s="39"/>
    </row>
    <row r="6" spans="1:11" x14ac:dyDescent="0.25">
      <c r="A6" s="1">
        <v>1</v>
      </c>
      <c r="B6" s="1" t="s">
        <v>42</v>
      </c>
      <c r="C6" s="1">
        <v>1566</v>
      </c>
      <c r="D6" s="1">
        <v>162.28</v>
      </c>
      <c r="E6" s="7">
        <f>200-D6/157.53*100</f>
        <v>96.984701326731425</v>
      </c>
      <c r="F6" s="9">
        <v>2</v>
      </c>
      <c r="G6" s="1">
        <v>230.56</v>
      </c>
      <c r="H6" s="7">
        <f>200-G6/228.84*100</f>
        <v>99.248383149798983</v>
      </c>
      <c r="I6" s="10">
        <v>2</v>
      </c>
      <c r="J6" s="3">
        <f>E6+H6</f>
        <v>196.23308447653039</v>
      </c>
      <c r="K6" s="5">
        <v>1</v>
      </c>
    </row>
    <row r="7" spans="1:11" x14ac:dyDescent="0.25">
      <c r="A7" s="1">
        <v>2</v>
      </c>
      <c r="B7" s="2" t="s">
        <v>80</v>
      </c>
      <c r="C7" s="1">
        <v>2090</v>
      </c>
      <c r="D7" s="1">
        <v>157.53</v>
      </c>
      <c r="E7" s="7">
        <f>200-D7/157.53*100</f>
        <v>100</v>
      </c>
      <c r="F7" s="9">
        <v>1</v>
      </c>
      <c r="G7" s="1">
        <v>243.21</v>
      </c>
      <c r="H7" s="7">
        <f>200-G7/228.84*100</f>
        <v>93.72050340849502</v>
      </c>
      <c r="I7" s="10">
        <v>3</v>
      </c>
      <c r="J7" s="3">
        <f>E7+H7</f>
        <v>193.72050340849501</v>
      </c>
      <c r="K7" s="5">
        <v>2</v>
      </c>
    </row>
    <row r="8" spans="1:11" x14ac:dyDescent="0.25">
      <c r="A8" s="1">
        <v>3</v>
      </c>
      <c r="B8" s="1" t="s">
        <v>41</v>
      </c>
      <c r="C8" s="1">
        <v>1566</v>
      </c>
      <c r="D8" s="1">
        <v>166.3</v>
      </c>
      <c r="E8" s="7">
        <f>200-D8/157.53*100</f>
        <v>94.432806449565149</v>
      </c>
      <c r="F8" s="9">
        <v>3</v>
      </c>
      <c r="G8" s="1">
        <v>265.94</v>
      </c>
      <c r="H8" s="7">
        <f>200-G8/228.84*100</f>
        <v>83.787799335780463</v>
      </c>
      <c r="I8" s="10">
        <v>4</v>
      </c>
      <c r="J8" s="3">
        <v>178</v>
      </c>
      <c r="K8" s="5">
        <v>3</v>
      </c>
    </row>
    <row r="9" spans="1:11" x14ac:dyDescent="0.25">
      <c r="A9" s="1">
        <v>4</v>
      </c>
      <c r="B9" s="1" t="s">
        <v>40</v>
      </c>
      <c r="C9" s="1">
        <v>1562</v>
      </c>
      <c r="D9" s="1">
        <v>228.96</v>
      </c>
      <c r="E9" s="7">
        <f>200-D9/157.53*100</f>
        <v>54.656255951247374</v>
      </c>
      <c r="F9" s="9">
        <v>7</v>
      </c>
      <c r="G9" s="1">
        <v>228.84</v>
      </c>
      <c r="H9" s="7">
        <f>200-G9/228.84*100</f>
        <v>100</v>
      </c>
      <c r="I9" s="10">
        <v>1</v>
      </c>
      <c r="J9" s="3">
        <f>E9+H9</f>
        <v>154.65625595124737</v>
      </c>
      <c r="K9" s="5">
        <v>4</v>
      </c>
    </row>
    <row r="10" spans="1:11" x14ac:dyDescent="0.25">
      <c r="A10" s="1">
        <v>5</v>
      </c>
      <c r="B10" s="1" t="s">
        <v>45</v>
      </c>
      <c r="C10" s="1">
        <v>1562</v>
      </c>
      <c r="D10" s="1">
        <v>230.26</v>
      </c>
      <c r="E10" s="7">
        <f>200-D10/157.53*100</f>
        <v>53.831016314352837</v>
      </c>
      <c r="F10" s="9">
        <v>8</v>
      </c>
      <c r="G10" s="1" t="s">
        <v>52</v>
      </c>
      <c r="H10" s="7"/>
      <c r="I10" s="15" t="s">
        <v>82</v>
      </c>
      <c r="J10" s="3">
        <v>88</v>
      </c>
      <c r="K10" s="5">
        <v>5</v>
      </c>
    </row>
    <row r="11" spans="1:11" x14ac:dyDescent="0.25">
      <c r="A11" s="1">
        <v>6</v>
      </c>
      <c r="B11" s="1" t="s">
        <v>43</v>
      </c>
      <c r="C11" s="1">
        <v>1566</v>
      </c>
      <c r="D11" s="1">
        <v>187.6</v>
      </c>
      <c r="E11" s="7">
        <f>200-D11/157.53*100</f>
        <v>80.911572398908135</v>
      </c>
      <c r="F11" s="9">
        <v>4</v>
      </c>
      <c r="G11" s="1" t="s">
        <v>11</v>
      </c>
      <c r="H11" s="7"/>
      <c r="I11" s="15" t="s">
        <v>83</v>
      </c>
      <c r="J11" s="3">
        <f>E11+H11</f>
        <v>80.911572398908135</v>
      </c>
      <c r="K11" s="5">
        <v>6</v>
      </c>
    </row>
    <row r="12" spans="1:11" x14ac:dyDescent="0.25">
      <c r="A12" s="1">
        <v>7</v>
      </c>
      <c r="B12" s="1" t="s">
        <v>39</v>
      </c>
      <c r="C12" s="1">
        <v>2110</v>
      </c>
      <c r="D12" s="1">
        <v>208.92</v>
      </c>
      <c r="E12" s="7">
        <f>200-D12/157.53*100</f>
        <v>67.377642353837359</v>
      </c>
      <c r="F12" s="9">
        <v>5</v>
      </c>
      <c r="G12" s="1" t="s">
        <v>11</v>
      </c>
      <c r="H12" s="7"/>
      <c r="I12" s="15" t="s">
        <v>83</v>
      </c>
      <c r="J12" s="3">
        <f>E12+H12</f>
        <v>67.377642353837359</v>
      </c>
      <c r="K12" s="5">
        <v>7</v>
      </c>
    </row>
    <row r="13" spans="1:11" x14ac:dyDescent="0.25">
      <c r="A13" s="1">
        <v>8</v>
      </c>
      <c r="B13" s="1" t="s">
        <v>44</v>
      </c>
      <c r="C13" s="1">
        <v>1562</v>
      </c>
      <c r="D13" s="1">
        <v>212.13</v>
      </c>
      <c r="E13" s="7">
        <f>200-D13/157.53*100</f>
        <v>65.339935250428482</v>
      </c>
      <c r="F13" s="9">
        <v>6</v>
      </c>
      <c r="G13" s="1" t="s">
        <v>52</v>
      </c>
      <c r="H13" s="7"/>
      <c r="I13" s="15" t="s">
        <v>82</v>
      </c>
      <c r="J13" s="3">
        <f>E13+H13</f>
        <v>65.339935250428482</v>
      </c>
      <c r="K13" s="5">
        <v>8</v>
      </c>
    </row>
    <row r="14" spans="1:11" x14ac:dyDescent="0.25">
      <c r="A14" s="1">
        <v>9</v>
      </c>
      <c r="B14" s="2" t="s">
        <v>46</v>
      </c>
      <c r="C14" s="1" t="s">
        <v>50</v>
      </c>
      <c r="D14" s="1" t="s">
        <v>51</v>
      </c>
      <c r="E14" s="7"/>
      <c r="F14" s="14" t="s">
        <v>81</v>
      </c>
      <c r="G14" s="1" t="s">
        <v>11</v>
      </c>
      <c r="H14" s="7"/>
      <c r="I14" s="15" t="s">
        <v>83</v>
      </c>
      <c r="J14" s="3">
        <f>E14+H14</f>
        <v>0</v>
      </c>
      <c r="K14" s="12" t="s">
        <v>81</v>
      </c>
    </row>
    <row r="15" spans="1:11" x14ac:dyDescent="0.25">
      <c r="A15" s="1">
        <v>10</v>
      </c>
      <c r="B15" s="2" t="s">
        <v>47</v>
      </c>
      <c r="C15" s="1" t="s">
        <v>50</v>
      </c>
      <c r="D15" s="1" t="s">
        <v>51</v>
      </c>
      <c r="E15" s="7"/>
      <c r="F15" s="14" t="s">
        <v>81</v>
      </c>
      <c r="G15" s="1" t="s">
        <v>11</v>
      </c>
      <c r="H15" s="7"/>
      <c r="I15" s="15" t="s">
        <v>83</v>
      </c>
      <c r="J15" s="3">
        <f>E15+H15</f>
        <v>0</v>
      </c>
      <c r="K15" s="12" t="s">
        <v>81</v>
      </c>
    </row>
    <row r="16" spans="1:11" x14ac:dyDescent="0.25">
      <c r="A16" s="1">
        <v>11</v>
      </c>
      <c r="B16" s="2" t="s">
        <v>48</v>
      </c>
      <c r="C16" s="1" t="s">
        <v>50</v>
      </c>
      <c r="D16" s="1" t="s">
        <v>51</v>
      </c>
      <c r="E16" s="7"/>
      <c r="F16" s="14" t="s">
        <v>81</v>
      </c>
      <c r="G16" s="1" t="s">
        <v>11</v>
      </c>
      <c r="H16" s="7"/>
      <c r="I16" s="15" t="s">
        <v>83</v>
      </c>
      <c r="J16" s="3">
        <f>E16+H16</f>
        <v>0</v>
      </c>
      <c r="K16" s="12" t="s">
        <v>81</v>
      </c>
    </row>
    <row r="17" spans="1:11" x14ac:dyDescent="0.25">
      <c r="A17" s="1">
        <v>12</v>
      </c>
      <c r="B17" s="2" t="s">
        <v>49</v>
      </c>
      <c r="C17" s="1" t="s">
        <v>50</v>
      </c>
      <c r="D17" s="1" t="s">
        <v>51</v>
      </c>
      <c r="E17" s="7"/>
      <c r="F17" s="14" t="s">
        <v>81</v>
      </c>
      <c r="G17" s="1" t="s">
        <v>11</v>
      </c>
      <c r="H17" s="7"/>
      <c r="I17" s="15" t="s">
        <v>83</v>
      </c>
      <c r="J17" s="3">
        <f>E17+H17</f>
        <v>0</v>
      </c>
      <c r="K17" s="12" t="s">
        <v>81</v>
      </c>
    </row>
  </sheetData>
  <sortState ref="B6:J13">
    <sortCondition descending="1" ref="J6"/>
  </sortState>
  <mergeCells count="8">
    <mergeCell ref="B3:K3"/>
    <mergeCell ref="A4:A5"/>
    <mergeCell ref="B4:B5"/>
    <mergeCell ref="C4:C5"/>
    <mergeCell ref="D4:F4"/>
    <mergeCell ref="G4:I4"/>
    <mergeCell ref="J4:J5"/>
    <mergeCell ref="K4:K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workbookViewId="0">
      <selection activeCell="L31" sqref="L31"/>
    </sheetView>
  </sheetViews>
  <sheetFormatPr defaultRowHeight="15" x14ac:dyDescent="0.25"/>
  <cols>
    <col min="1" max="1" width="10.7109375" customWidth="1"/>
    <col min="2" max="2" width="26.42578125" customWidth="1"/>
    <col min="3" max="11" width="10.7109375" customWidth="1"/>
  </cols>
  <sheetData>
    <row r="2" spans="1:11" x14ac:dyDescent="0.25">
      <c r="A2" s="1"/>
      <c r="B2" s="1" t="s">
        <v>3</v>
      </c>
      <c r="C2" s="1" t="s">
        <v>12</v>
      </c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31"/>
      <c r="C3" s="32"/>
      <c r="D3" s="32"/>
      <c r="E3" s="32"/>
      <c r="F3" s="32"/>
      <c r="G3" s="32"/>
      <c r="H3" s="32"/>
      <c r="I3" s="32"/>
      <c r="J3" s="32"/>
      <c r="K3" s="33"/>
    </row>
    <row r="4" spans="1:11" x14ac:dyDescent="0.25">
      <c r="A4" s="34" t="s">
        <v>0</v>
      </c>
      <c r="B4" s="35" t="s">
        <v>1</v>
      </c>
      <c r="C4" s="35" t="s">
        <v>2</v>
      </c>
      <c r="D4" s="31" t="s">
        <v>5</v>
      </c>
      <c r="E4" s="32"/>
      <c r="F4" s="33"/>
      <c r="G4" s="31" t="s">
        <v>7</v>
      </c>
      <c r="H4" s="32"/>
      <c r="I4" s="33"/>
      <c r="J4" s="36" t="s">
        <v>15</v>
      </c>
      <c r="K4" s="38" t="s">
        <v>16</v>
      </c>
    </row>
    <row r="5" spans="1:11" x14ac:dyDescent="0.25">
      <c r="A5" s="34"/>
      <c r="B5" s="35"/>
      <c r="C5" s="35"/>
      <c r="D5" s="1" t="s">
        <v>8</v>
      </c>
      <c r="E5" s="6" t="s">
        <v>6</v>
      </c>
      <c r="F5" s="9" t="s">
        <v>14</v>
      </c>
      <c r="G5" s="4" t="s">
        <v>8</v>
      </c>
      <c r="H5" s="8" t="s">
        <v>6</v>
      </c>
      <c r="I5" s="10" t="s">
        <v>14</v>
      </c>
      <c r="J5" s="37"/>
      <c r="K5" s="39"/>
    </row>
    <row r="6" spans="1:11" x14ac:dyDescent="0.25">
      <c r="A6" s="1">
        <v>1</v>
      </c>
      <c r="B6" s="1" t="s">
        <v>53</v>
      </c>
      <c r="C6" s="1">
        <v>2110</v>
      </c>
      <c r="D6" s="1">
        <v>198.18</v>
      </c>
      <c r="E6" s="7">
        <f>200-D6/157.85*100</f>
        <v>74.450427621159321</v>
      </c>
      <c r="F6" s="9">
        <v>4</v>
      </c>
      <c r="G6" s="1">
        <v>248.26</v>
      </c>
      <c r="H6" s="7">
        <f>200-G6/238.81*100</f>
        <v>96.042879276412222</v>
      </c>
      <c r="I6" s="9">
        <v>3</v>
      </c>
      <c r="J6" s="3">
        <f t="shared" ref="J6:J18" si="0">E6+H6</f>
        <v>170.49330689757153</v>
      </c>
      <c r="K6" s="5">
        <v>1</v>
      </c>
    </row>
    <row r="7" spans="1:11" x14ac:dyDescent="0.25">
      <c r="A7" s="1">
        <v>2</v>
      </c>
      <c r="B7" s="2" t="s">
        <v>58</v>
      </c>
      <c r="C7" s="2">
        <v>1562</v>
      </c>
      <c r="D7" s="1">
        <v>221.01</v>
      </c>
      <c r="E7" s="7">
        <f>200-D7/157.85*100</f>
        <v>59.987329743427296</v>
      </c>
      <c r="F7" s="9">
        <v>5</v>
      </c>
      <c r="G7" s="1">
        <v>238.81</v>
      </c>
      <c r="H7" s="7">
        <f>200-G7/238.81*100</f>
        <v>100</v>
      </c>
      <c r="I7" s="9">
        <v>1</v>
      </c>
      <c r="J7" s="3">
        <f t="shared" si="0"/>
        <v>159.9873297434273</v>
      </c>
      <c r="K7" s="5">
        <v>2</v>
      </c>
    </row>
    <row r="8" spans="1:11" x14ac:dyDescent="0.25">
      <c r="A8" s="1">
        <v>3</v>
      </c>
      <c r="B8" s="2" t="s">
        <v>54</v>
      </c>
      <c r="C8" s="1">
        <v>2110</v>
      </c>
      <c r="D8" s="2">
        <v>157.85</v>
      </c>
      <c r="E8" s="7">
        <f>200-D8/157.85*100</f>
        <v>100</v>
      </c>
      <c r="F8" s="9">
        <v>1</v>
      </c>
      <c r="G8" s="1" t="s">
        <v>11</v>
      </c>
      <c r="H8" s="7"/>
      <c r="I8" s="14" t="s">
        <v>105</v>
      </c>
      <c r="J8" s="3">
        <f t="shared" si="0"/>
        <v>100</v>
      </c>
      <c r="K8" s="5">
        <v>3</v>
      </c>
    </row>
    <row r="9" spans="1:11" x14ac:dyDescent="0.25">
      <c r="A9" s="1">
        <v>4</v>
      </c>
      <c r="B9" s="2" t="s">
        <v>61</v>
      </c>
      <c r="C9" s="2" t="s">
        <v>50</v>
      </c>
      <c r="D9" s="2" t="s">
        <v>11</v>
      </c>
      <c r="E9" s="7"/>
      <c r="F9" s="14" t="s">
        <v>103</v>
      </c>
      <c r="G9" s="1">
        <v>246.21</v>
      </c>
      <c r="H9" s="7">
        <f>200-G9/238.81*100</f>
        <v>96.901302290523844</v>
      </c>
      <c r="I9" s="9">
        <v>2</v>
      </c>
      <c r="J9" s="3">
        <f t="shared" si="0"/>
        <v>96.901302290523844</v>
      </c>
      <c r="K9" s="5">
        <v>4</v>
      </c>
    </row>
    <row r="10" spans="1:11" x14ac:dyDescent="0.25">
      <c r="A10" s="1">
        <v>5</v>
      </c>
      <c r="B10" s="1" t="s">
        <v>56</v>
      </c>
      <c r="C10" s="1">
        <v>2110</v>
      </c>
      <c r="D10" s="1">
        <v>183.33</v>
      </c>
      <c r="E10" s="7">
        <f>200-D10/157.85*100</f>
        <v>83.858093126385796</v>
      </c>
      <c r="F10" s="9">
        <v>2</v>
      </c>
      <c r="G10" s="1" t="s">
        <v>11</v>
      </c>
      <c r="H10" s="7"/>
      <c r="I10" s="14" t="s">
        <v>105</v>
      </c>
      <c r="J10" s="3">
        <f t="shared" si="0"/>
        <v>83.858093126385796</v>
      </c>
      <c r="K10" s="5">
        <v>5</v>
      </c>
    </row>
    <row r="11" spans="1:11" x14ac:dyDescent="0.25">
      <c r="A11" s="1">
        <v>6</v>
      </c>
      <c r="B11" s="1" t="s">
        <v>65</v>
      </c>
      <c r="C11" s="1" t="s">
        <v>66</v>
      </c>
      <c r="D11" s="1">
        <v>197.61</v>
      </c>
      <c r="E11" s="7">
        <f>200-D11/157.85*100</f>
        <v>74.811529933481154</v>
      </c>
      <c r="F11" s="9">
        <v>3</v>
      </c>
      <c r="G11" s="1" t="s">
        <v>11</v>
      </c>
      <c r="H11" s="7"/>
      <c r="I11" s="14" t="s">
        <v>105</v>
      </c>
      <c r="J11" s="3">
        <f t="shared" si="0"/>
        <v>74.811529933481154</v>
      </c>
      <c r="K11" s="5">
        <v>6</v>
      </c>
    </row>
    <row r="12" spans="1:11" x14ac:dyDescent="0.25">
      <c r="A12" s="1">
        <v>7</v>
      </c>
      <c r="B12" s="1" t="s">
        <v>55</v>
      </c>
      <c r="C12" s="1">
        <v>2110</v>
      </c>
      <c r="D12" s="1">
        <v>246.22</v>
      </c>
      <c r="E12" s="7">
        <f>200-D12/157.85*100</f>
        <v>44.016471333544501</v>
      </c>
      <c r="F12" s="9">
        <v>6</v>
      </c>
      <c r="G12" s="1" t="s">
        <v>11</v>
      </c>
      <c r="H12" s="7"/>
      <c r="I12" s="14" t="s">
        <v>105</v>
      </c>
      <c r="J12" s="3">
        <f t="shared" si="0"/>
        <v>44.016471333544501</v>
      </c>
      <c r="K12" s="5">
        <v>7</v>
      </c>
    </row>
    <row r="13" spans="1:11" x14ac:dyDescent="0.25">
      <c r="A13" s="1">
        <v>8</v>
      </c>
      <c r="B13" s="2" t="s">
        <v>57</v>
      </c>
      <c r="C13" s="1">
        <v>2110</v>
      </c>
      <c r="D13" s="1" t="s">
        <v>67</v>
      </c>
      <c r="E13" s="7"/>
      <c r="F13" s="14" t="s">
        <v>102</v>
      </c>
      <c r="G13" s="1" t="s">
        <v>11</v>
      </c>
      <c r="H13" s="7"/>
      <c r="I13" s="14" t="s">
        <v>105</v>
      </c>
      <c r="J13" s="3">
        <f t="shared" si="0"/>
        <v>0</v>
      </c>
      <c r="K13" s="12" t="s">
        <v>70</v>
      </c>
    </row>
    <row r="14" spans="1:11" x14ac:dyDescent="0.25">
      <c r="A14" s="1">
        <v>9</v>
      </c>
      <c r="B14" s="2" t="s">
        <v>60</v>
      </c>
      <c r="C14" s="2" t="s">
        <v>50</v>
      </c>
      <c r="D14" s="1" t="s">
        <v>67</v>
      </c>
      <c r="E14" s="7"/>
      <c r="F14" s="14" t="s">
        <v>102</v>
      </c>
      <c r="G14" s="1" t="s">
        <v>11</v>
      </c>
      <c r="H14" s="7"/>
      <c r="I14" s="14" t="s">
        <v>105</v>
      </c>
      <c r="J14" s="3">
        <f t="shared" si="0"/>
        <v>0</v>
      </c>
      <c r="K14" s="12" t="s">
        <v>70</v>
      </c>
    </row>
    <row r="15" spans="1:11" x14ac:dyDescent="0.25">
      <c r="A15" s="1">
        <v>10</v>
      </c>
      <c r="B15" s="2" t="s">
        <v>64</v>
      </c>
      <c r="C15" s="2" t="s">
        <v>50</v>
      </c>
      <c r="D15" s="1" t="s">
        <v>67</v>
      </c>
      <c r="E15" s="7"/>
      <c r="F15" s="14" t="s">
        <v>102</v>
      </c>
      <c r="G15" s="1" t="s">
        <v>11</v>
      </c>
      <c r="H15" s="7"/>
      <c r="I15" s="14" t="s">
        <v>105</v>
      </c>
      <c r="J15" s="3">
        <f t="shared" si="0"/>
        <v>0</v>
      </c>
      <c r="K15" s="12" t="s">
        <v>70</v>
      </c>
    </row>
    <row r="16" spans="1:11" x14ac:dyDescent="0.25">
      <c r="A16" s="1">
        <v>11</v>
      </c>
      <c r="B16" s="1" t="s">
        <v>63</v>
      </c>
      <c r="C16" s="2" t="s">
        <v>50</v>
      </c>
      <c r="D16" s="1" t="s">
        <v>11</v>
      </c>
      <c r="E16" s="7"/>
      <c r="F16" s="14" t="s">
        <v>103</v>
      </c>
      <c r="G16" s="1" t="s">
        <v>11</v>
      </c>
      <c r="H16" s="7"/>
      <c r="I16" s="14" t="s">
        <v>105</v>
      </c>
      <c r="J16" s="3">
        <f t="shared" si="0"/>
        <v>0</v>
      </c>
      <c r="K16" s="5">
        <v>11</v>
      </c>
    </row>
    <row r="17" spans="1:11" x14ac:dyDescent="0.25">
      <c r="A17" s="1">
        <v>12</v>
      </c>
      <c r="B17" s="1" t="s">
        <v>59</v>
      </c>
      <c r="C17" s="1">
        <v>1562</v>
      </c>
      <c r="D17" s="1" t="s">
        <v>68</v>
      </c>
      <c r="E17" s="7"/>
      <c r="F17" s="14" t="s">
        <v>104</v>
      </c>
      <c r="G17" s="1" t="s">
        <v>11</v>
      </c>
      <c r="H17" s="7"/>
      <c r="I17" s="14" t="s">
        <v>105</v>
      </c>
      <c r="J17" s="3">
        <f t="shared" si="0"/>
        <v>0</v>
      </c>
      <c r="K17" s="12" t="s">
        <v>69</v>
      </c>
    </row>
    <row r="18" spans="1:11" x14ac:dyDescent="0.25">
      <c r="A18" s="1">
        <v>13</v>
      </c>
      <c r="B18" s="1" t="s">
        <v>62</v>
      </c>
      <c r="C18" s="2" t="s">
        <v>50</v>
      </c>
      <c r="D18" s="1" t="s">
        <v>11</v>
      </c>
      <c r="E18" s="7"/>
      <c r="F18" s="14" t="s">
        <v>103</v>
      </c>
      <c r="G18" s="1" t="s">
        <v>68</v>
      </c>
      <c r="H18" s="7"/>
      <c r="I18" s="14" t="s">
        <v>104</v>
      </c>
      <c r="J18" s="3">
        <f t="shared" si="0"/>
        <v>0</v>
      </c>
      <c r="K18" s="12" t="s">
        <v>69</v>
      </c>
    </row>
  </sheetData>
  <mergeCells count="8">
    <mergeCell ref="B3:K3"/>
    <mergeCell ref="A4:A5"/>
    <mergeCell ref="B4:B5"/>
    <mergeCell ref="C4:C5"/>
    <mergeCell ref="D4:F4"/>
    <mergeCell ref="G4:I4"/>
    <mergeCell ref="J4:J5"/>
    <mergeCell ref="K4:K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M38" sqref="M38"/>
    </sheetView>
  </sheetViews>
  <sheetFormatPr defaultRowHeight="15" x14ac:dyDescent="0.25"/>
  <cols>
    <col min="1" max="1" width="10.7109375" customWidth="1"/>
    <col min="2" max="2" width="19.42578125" customWidth="1"/>
    <col min="3" max="10" width="10.7109375" customWidth="1"/>
  </cols>
  <sheetData>
    <row r="1" spans="1:11" x14ac:dyDescent="0.25">
      <c r="A1" s="1"/>
      <c r="B1" s="1" t="s">
        <v>3</v>
      </c>
      <c r="C1" s="1" t="s">
        <v>19</v>
      </c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31"/>
      <c r="C2" s="32"/>
      <c r="D2" s="32"/>
      <c r="E2" s="32"/>
      <c r="F2" s="32"/>
      <c r="G2" s="32"/>
      <c r="H2" s="32"/>
      <c r="I2" s="32"/>
      <c r="J2" s="32"/>
      <c r="K2" s="33"/>
    </row>
    <row r="3" spans="1:11" x14ac:dyDescent="0.25">
      <c r="A3" s="34" t="s">
        <v>0</v>
      </c>
      <c r="B3" s="35" t="s">
        <v>1</v>
      </c>
      <c r="C3" s="35" t="s">
        <v>2</v>
      </c>
      <c r="D3" s="31" t="s">
        <v>5</v>
      </c>
      <c r="E3" s="32"/>
      <c r="F3" s="33"/>
      <c r="G3" s="31" t="s">
        <v>7</v>
      </c>
      <c r="H3" s="32"/>
      <c r="I3" s="33"/>
      <c r="J3" s="36" t="s">
        <v>15</v>
      </c>
      <c r="K3" s="38" t="s">
        <v>16</v>
      </c>
    </row>
    <row r="4" spans="1:11" x14ac:dyDescent="0.25">
      <c r="A4" s="34"/>
      <c r="B4" s="35"/>
      <c r="C4" s="35"/>
      <c r="D4" s="1" t="s">
        <v>8</v>
      </c>
      <c r="E4" s="6" t="s">
        <v>6</v>
      </c>
      <c r="F4" s="9" t="s">
        <v>14</v>
      </c>
      <c r="G4" s="4" t="s">
        <v>8</v>
      </c>
      <c r="H4" s="8" t="s">
        <v>6</v>
      </c>
      <c r="I4" s="10" t="s">
        <v>14</v>
      </c>
      <c r="J4" s="37"/>
      <c r="K4" s="39"/>
    </row>
    <row r="5" spans="1:11" x14ac:dyDescent="0.25">
      <c r="A5" s="1">
        <v>1</v>
      </c>
      <c r="B5" s="2" t="s">
        <v>97</v>
      </c>
      <c r="C5" s="1">
        <v>491</v>
      </c>
      <c r="D5" s="2">
        <v>96.63</v>
      </c>
      <c r="E5" s="7">
        <f t="shared" ref="E5:E20" si="0">200-D5/85.28*100</f>
        <v>86.69090056285178</v>
      </c>
      <c r="F5" s="9">
        <v>4</v>
      </c>
      <c r="G5" s="1">
        <v>127.25</v>
      </c>
      <c r="H5" s="7">
        <f t="shared" ref="H5:H15" si="1">200-G5/119.36*100</f>
        <v>93.389745308310992</v>
      </c>
      <c r="I5" s="9">
        <v>3</v>
      </c>
      <c r="J5" s="3">
        <f t="shared" ref="J5:J20" si="2">E5+H5</f>
        <v>180.08064587116277</v>
      </c>
      <c r="K5" s="5">
        <v>1</v>
      </c>
    </row>
    <row r="6" spans="1:11" x14ac:dyDescent="0.25">
      <c r="A6" s="1">
        <v>2</v>
      </c>
      <c r="B6" s="2" t="s">
        <v>86</v>
      </c>
      <c r="C6" s="2">
        <v>2090</v>
      </c>
      <c r="D6" s="1">
        <v>91.72</v>
      </c>
      <c r="E6" s="7">
        <f t="shared" si="0"/>
        <v>92.448405253283312</v>
      </c>
      <c r="F6" s="9">
        <v>3</v>
      </c>
      <c r="G6" s="1">
        <v>140.22999999999999</v>
      </c>
      <c r="H6" s="7">
        <f t="shared" si="1"/>
        <v>82.515080428954434</v>
      </c>
      <c r="I6" s="9">
        <v>4</v>
      </c>
      <c r="J6" s="3">
        <f t="shared" si="2"/>
        <v>174.96348568223775</v>
      </c>
      <c r="K6" s="5">
        <v>2</v>
      </c>
    </row>
    <row r="7" spans="1:11" x14ac:dyDescent="0.25">
      <c r="A7" s="1">
        <v>3</v>
      </c>
      <c r="B7" s="1" t="s">
        <v>88</v>
      </c>
      <c r="C7" s="2">
        <v>2090</v>
      </c>
      <c r="D7" s="1">
        <v>110.33</v>
      </c>
      <c r="E7" s="7">
        <f t="shared" si="0"/>
        <v>70.626172607879937</v>
      </c>
      <c r="F7" s="9">
        <v>6</v>
      </c>
      <c r="G7" s="1">
        <v>119.36</v>
      </c>
      <c r="H7" s="7">
        <f t="shared" si="1"/>
        <v>100</v>
      </c>
      <c r="I7" s="9">
        <v>1</v>
      </c>
      <c r="J7" s="3">
        <f t="shared" si="2"/>
        <v>170.62617260787994</v>
      </c>
      <c r="K7" s="5">
        <v>3</v>
      </c>
    </row>
    <row r="8" spans="1:11" x14ac:dyDescent="0.25">
      <c r="A8" s="1">
        <v>4</v>
      </c>
      <c r="B8" s="2" t="s">
        <v>93</v>
      </c>
      <c r="C8" s="1">
        <v>491</v>
      </c>
      <c r="D8" s="2">
        <v>99.44</v>
      </c>
      <c r="E8" s="7">
        <f t="shared" si="0"/>
        <v>83.395872420262677</v>
      </c>
      <c r="F8" s="9">
        <v>5</v>
      </c>
      <c r="G8" s="1">
        <v>145.54</v>
      </c>
      <c r="H8" s="7">
        <f t="shared" si="1"/>
        <v>78.066353887399458</v>
      </c>
      <c r="I8" s="9">
        <v>5</v>
      </c>
      <c r="J8" s="3">
        <f t="shared" si="2"/>
        <v>161.46222630766215</v>
      </c>
      <c r="K8" s="5">
        <v>4</v>
      </c>
    </row>
    <row r="9" spans="1:11" x14ac:dyDescent="0.25">
      <c r="A9" s="1">
        <v>5</v>
      </c>
      <c r="B9" s="2" t="s">
        <v>22</v>
      </c>
      <c r="C9" s="1" t="s">
        <v>66</v>
      </c>
      <c r="D9" s="2">
        <v>85.28</v>
      </c>
      <c r="E9" s="7">
        <f t="shared" si="0"/>
        <v>100</v>
      </c>
      <c r="F9" s="9">
        <v>1</v>
      </c>
      <c r="G9" s="1">
        <v>167.95</v>
      </c>
      <c r="H9" s="7">
        <f t="shared" si="1"/>
        <v>59.291219839142087</v>
      </c>
      <c r="I9" s="9">
        <v>7</v>
      </c>
      <c r="J9" s="3">
        <f t="shared" si="2"/>
        <v>159.29121983914209</v>
      </c>
      <c r="K9" s="5">
        <v>5</v>
      </c>
    </row>
    <row r="10" spans="1:11" x14ac:dyDescent="0.25">
      <c r="A10" s="1">
        <v>6</v>
      </c>
      <c r="B10" s="1" t="s">
        <v>90</v>
      </c>
      <c r="C10" s="1">
        <v>1566</v>
      </c>
      <c r="D10" s="1">
        <v>87.2</v>
      </c>
      <c r="E10" s="7">
        <f t="shared" si="0"/>
        <v>97.748592870544087</v>
      </c>
      <c r="F10" s="9">
        <v>2</v>
      </c>
      <c r="G10" s="1">
        <v>197.15</v>
      </c>
      <c r="H10" s="7">
        <f t="shared" si="1"/>
        <v>34.827412868632706</v>
      </c>
      <c r="I10" s="9">
        <v>10</v>
      </c>
      <c r="J10" s="3">
        <f t="shared" si="2"/>
        <v>132.57600573917679</v>
      </c>
      <c r="K10" s="5">
        <v>6</v>
      </c>
    </row>
    <row r="11" spans="1:11" x14ac:dyDescent="0.25">
      <c r="A11" s="1">
        <v>7</v>
      </c>
      <c r="B11" s="2" t="s">
        <v>94</v>
      </c>
      <c r="C11" s="1">
        <v>491</v>
      </c>
      <c r="D11" s="2">
        <v>121.06</v>
      </c>
      <c r="E11" s="7">
        <f t="shared" si="0"/>
        <v>58.044090056285171</v>
      </c>
      <c r="F11" s="9">
        <v>9</v>
      </c>
      <c r="G11" s="1">
        <v>156.66</v>
      </c>
      <c r="H11" s="7">
        <f t="shared" si="1"/>
        <v>68.75</v>
      </c>
      <c r="I11" s="9">
        <v>6</v>
      </c>
      <c r="J11" s="3">
        <f t="shared" si="2"/>
        <v>126.79409005628517</v>
      </c>
      <c r="K11" s="5">
        <v>7</v>
      </c>
    </row>
    <row r="12" spans="1:11" x14ac:dyDescent="0.25">
      <c r="A12" s="1">
        <v>8</v>
      </c>
      <c r="B12" s="1" t="s">
        <v>20</v>
      </c>
      <c r="C12" s="1">
        <v>1566</v>
      </c>
      <c r="D12" s="1">
        <v>149.55000000000001</v>
      </c>
      <c r="E12" s="7">
        <f t="shared" si="0"/>
        <v>24.636491557223252</v>
      </c>
      <c r="F12" s="9">
        <v>11</v>
      </c>
      <c r="G12" s="1">
        <v>121.29</v>
      </c>
      <c r="H12" s="7">
        <f t="shared" si="1"/>
        <v>98.383042895442358</v>
      </c>
      <c r="I12" s="9">
        <v>2</v>
      </c>
      <c r="J12" s="3">
        <f t="shared" si="2"/>
        <v>123.01953445266561</v>
      </c>
      <c r="K12" s="5">
        <v>8</v>
      </c>
    </row>
    <row r="13" spans="1:11" x14ac:dyDescent="0.25">
      <c r="A13" s="1">
        <v>9</v>
      </c>
      <c r="B13" s="2" t="s">
        <v>96</v>
      </c>
      <c r="C13" s="1">
        <v>491</v>
      </c>
      <c r="D13" s="2">
        <v>112.84</v>
      </c>
      <c r="E13" s="7">
        <f t="shared" si="0"/>
        <v>67.682926829268297</v>
      </c>
      <c r="F13" s="9">
        <v>7</v>
      </c>
      <c r="G13" s="1">
        <v>175.04</v>
      </c>
      <c r="H13" s="7">
        <f t="shared" si="1"/>
        <v>53.351206434316367</v>
      </c>
      <c r="I13" s="9">
        <v>8</v>
      </c>
      <c r="J13" s="3">
        <f t="shared" si="2"/>
        <v>121.03413326358466</v>
      </c>
      <c r="K13" s="5">
        <v>9</v>
      </c>
    </row>
    <row r="14" spans="1:11" x14ac:dyDescent="0.25">
      <c r="A14" s="1">
        <v>10</v>
      </c>
      <c r="B14" s="2" t="s">
        <v>91</v>
      </c>
      <c r="C14" s="2">
        <v>1566</v>
      </c>
      <c r="D14" s="2">
        <v>114.57</v>
      </c>
      <c r="E14" s="7">
        <f t="shared" si="0"/>
        <v>65.654315196998141</v>
      </c>
      <c r="F14" s="9">
        <v>8</v>
      </c>
      <c r="G14" s="1">
        <v>183.72</v>
      </c>
      <c r="H14" s="7">
        <f t="shared" si="1"/>
        <v>46.079088471849872</v>
      </c>
      <c r="I14" s="9">
        <v>9</v>
      </c>
      <c r="J14" s="3">
        <f t="shared" si="2"/>
        <v>111.73340366884801</v>
      </c>
      <c r="K14" s="5">
        <v>10</v>
      </c>
    </row>
    <row r="15" spans="1:11" x14ac:dyDescent="0.25">
      <c r="A15" s="1">
        <v>11</v>
      </c>
      <c r="B15" s="2" t="s">
        <v>10</v>
      </c>
      <c r="C15" s="2">
        <v>654</v>
      </c>
      <c r="D15" s="1">
        <v>125.59</v>
      </c>
      <c r="E15" s="7">
        <f t="shared" si="0"/>
        <v>52.732176360225139</v>
      </c>
      <c r="F15" s="9">
        <v>10</v>
      </c>
      <c r="G15" s="1">
        <v>207.04</v>
      </c>
      <c r="H15" s="7">
        <f t="shared" si="1"/>
        <v>26.541554959785515</v>
      </c>
      <c r="I15" s="9">
        <v>11</v>
      </c>
      <c r="J15" s="3">
        <f t="shared" si="2"/>
        <v>79.273731320010654</v>
      </c>
      <c r="K15" s="5">
        <v>11</v>
      </c>
    </row>
    <row r="16" spans="1:11" x14ac:dyDescent="0.25">
      <c r="A16" s="1">
        <v>12</v>
      </c>
      <c r="B16" s="1" t="s">
        <v>21</v>
      </c>
      <c r="C16" s="1">
        <v>1566</v>
      </c>
      <c r="D16" s="1">
        <v>150.82</v>
      </c>
      <c r="E16" s="7">
        <f t="shared" si="0"/>
        <v>23.147279549718576</v>
      </c>
      <c r="F16" s="9">
        <v>12</v>
      </c>
      <c r="G16" s="1" t="s">
        <v>11</v>
      </c>
      <c r="H16" s="7"/>
      <c r="I16" s="14" t="s">
        <v>101</v>
      </c>
      <c r="J16" s="3">
        <f t="shared" si="2"/>
        <v>23.147279549718576</v>
      </c>
      <c r="K16" s="5">
        <v>12</v>
      </c>
    </row>
    <row r="17" spans="1:11" x14ac:dyDescent="0.25">
      <c r="A17" s="1">
        <v>13</v>
      </c>
      <c r="B17" s="2" t="s">
        <v>85</v>
      </c>
      <c r="C17" s="2">
        <v>654</v>
      </c>
      <c r="D17" s="1">
        <v>173.16</v>
      </c>
      <c r="E17" s="7">
        <f t="shared" si="0"/>
        <v>-3.0487804878048621</v>
      </c>
      <c r="F17" s="9">
        <v>14</v>
      </c>
      <c r="G17" s="1" t="s">
        <v>11</v>
      </c>
      <c r="H17" s="7"/>
      <c r="I17" s="14" t="s">
        <v>101</v>
      </c>
      <c r="J17" s="3">
        <f t="shared" si="2"/>
        <v>-3.0487804878048621</v>
      </c>
      <c r="K17" s="5">
        <v>13</v>
      </c>
    </row>
    <row r="18" spans="1:11" x14ac:dyDescent="0.25">
      <c r="A18" s="1">
        <v>14</v>
      </c>
      <c r="B18" s="2" t="s">
        <v>95</v>
      </c>
      <c r="C18" s="1" t="s">
        <v>66</v>
      </c>
      <c r="D18" s="2">
        <v>190.91</v>
      </c>
      <c r="E18" s="7">
        <f t="shared" si="0"/>
        <v>-23.862570356472759</v>
      </c>
      <c r="F18" s="9">
        <v>15</v>
      </c>
      <c r="G18" s="1" t="s">
        <v>11</v>
      </c>
      <c r="H18" s="7"/>
      <c r="I18" s="14" t="s">
        <v>101</v>
      </c>
      <c r="J18" s="3">
        <f t="shared" si="2"/>
        <v>-23.862570356472759</v>
      </c>
      <c r="K18" s="5">
        <v>14</v>
      </c>
    </row>
    <row r="19" spans="1:11" x14ac:dyDescent="0.25">
      <c r="A19" s="1">
        <v>15</v>
      </c>
      <c r="B19" s="2" t="s">
        <v>84</v>
      </c>
      <c r="C19" s="2">
        <v>654</v>
      </c>
      <c r="D19" s="2">
        <v>236.84</v>
      </c>
      <c r="E19" s="7">
        <f t="shared" si="0"/>
        <v>-77.720450281425883</v>
      </c>
      <c r="F19" s="9">
        <v>16</v>
      </c>
      <c r="G19" s="1" t="s">
        <v>11</v>
      </c>
      <c r="H19" s="7"/>
      <c r="I19" s="14" t="s">
        <v>101</v>
      </c>
      <c r="J19" s="3">
        <f t="shared" si="2"/>
        <v>-77.720450281425883</v>
      </c>
      <c r="K19" s="5">
        <v>15</v>
      </c>
    </row>
    <row r="20" spans="1:11" x14ac:dyDescent="0.25">
      <c r="A20" s="1">
        <v>16</v>
      </c>
      <c r="B20" s="2" t="s">
        <v>92</v>
      </c>
      <c r="C20" s="1">
        <v>491</v>
      </c>
      <c r="D20" s="2">
        <v>262.37</v>
      </c>
      <c r="E20" s="7">
        <f t="shared" si="0"/>
        <v>-107.65712945590991</v>
      </c>
      <c r="F20" s="9">
        <v>17</v>
      </c>
      <c r="G20" s="1" t="s">
        <v>11</v>
      </c>
      <c r="H20" s="7"/>
      <c r="I20" s="14" t="s">
        <v>101</v>
      </c>
      <c r="J20" s="3">
        <f t="shared" si="2"/>
        <v>-107.65712945590991</v>
      </c>
      <c r="K20" s="5">
        <v>16</v>
      </c>
    </row>
    <row r="21" spans="1:11" x14ac:dyDescent="0.25">
      <c r="A21" s="1">
        <v>17</v>
      </c>
      <c r="B21" s="2" t="s">
        <v>87</v>
      </c>
      <c r="C21" s="2">
        <v>2090</v>
      </c>
      <c r="D21" s="2" t="s">
        <v>11</v>
      </c>
      <c r="E21" s="7"/>
      <c r="F21" s="9" t="s">
        <v>100</v>
      </c>
      <c r="G21" s="1" t="s">
        <v>11</v>
      </c>
      <c r="H21" s="7"/>
      <c r="I21" s="14" t="s">
        <v>101</v>
      </c>
      <c r="J21" s="3"/>
      <c r="K21" s="5" t="s">
        <v>106</v>
      </c>
    </row>
    <row r="22" spans="1:11" x14ac:dyDescent="0.25">
      <c r="A22" s="1">
        <v>18</v>
      </c>
      <c r="B22" s="1" t="s">
        <v>89</v>
      </c>
      <c r="C22" s="2">
        <v>2090</v>
      </c>
      <c r="D22" s="1" t="s">
        <v>11</v>
      </c>
      <c r="E22" s="7"/>
      <c r="F22" s="9" t="s">
        <v>100</v>
      </c>
      <c r="G22" s="1" t="s">
        <v>11</v>
      </c>
      <c r="H22" s="7"/>
      <c r="I22" s="14" t="s">
        <v>101</v>
      </c>
      <c r="J22" s="3"/>
      <c r="K22" s="5" t="s">
        <v>106</v>
      </c>
    </row>
    <row r="23" spans="1:11" x14ac:dyDescent="0.25">
      <c r="A23" s="1">
        <v>19</v>
      </c>
      <c r="B23" s="2" t="s">
        <v>98</v>
      </c>
      <c r="C23" s="1" t="s">
        <v>66</v>
      </c>
      <c r="D23" s="2">
        <v>163.80000000000001</v>
      </c>
      <c r="E23" s="7">
        <f>200-D23/85.28*100</f>
        <v>7.9268292682926642</v>
      </c>
      <c r="F23" s="9">
        <v>13</v>
      </c>
      <c r="G23" s="1" t="s">
        <v>68</v>
      </c>
      <c r="H23" s="7"/>
      <c r="I23" s="9" t="s">
        <v>100</v>
      </c>
      <c r="J23" s="3">
        <f>E23+H23</f>
        <v>7.9268292682926642</v>
      </c>
      <c r="K23" s="5">
        <v>19</v>
      </c>
    </row>
    <row r="24" spans="1:11" x14ac:dyDescent="0.25">
      <c r="A24" s="1">
        <v>20</v>
      </c>
      <c r="B24" s="2" t="s">
        <v>99</v>
      </c>
      <c r="C24" s="1">
        <v>491</v>
      </c>
      <c r="D24" s="2">
        <v>270.27</v>
      </c>
      <c r="E24" s="7">
        <f>200-D24/85.28*100</f>
        <v>-116.92073170731703</v>
      </c>
      <c r="F24" s="9">
        <v>18</v>
      </c>
      <c r="G24" s="1" t="s">
        <v>68</v>
      </c>
      <c r="H24" s="7"/>
      <c r="I24" s="9" t="s">
        <v>100</v>
      </c>
      <c r="J24" s="3">
        <f>E24+H24</f>
        <v>-116.92073170731703</v>
      </c>
      <c r="K24" s="5">
        <v>20</v>
      </c>
    </row>
  </sheetData>
  <mergeCells count="8">
    <mergeCell ref="B2:K2"/>
    <mergeCell ref="A3:A4"/>
    <mergeCell ref="B3:B4"/>
    <mergeCell ref="C3:C4"/>
    <mergeCell ref="D3:F3"/>
    <mergeCell ref="G3:I3"/>
    <mergeCell ref="J3:J4"/>
    <mergeCell ref="K3:K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4"/>
  <sheetViews>
    <sheetView topLeftCell="A4" workbookViewId="0">
      <selection activeCell="M42" sqref="M42"/>
    </sheetView>
  </sheetViews>
  <sheetFormatPr defaultRowHeight="15" x14ac:dyDescent="0.25"/>
  <cols>
    <col min="1" max="1" width="10.7109375" customWidth="1"/>
    <col min="2" max="2" width="24" customWidth="1"/>
    <col min="3" max="11" width="10.7109375" customWidth="1"/>
  </cols>
  <sheetData>
    <row r="3" spans="1:11" x14ac:dyDescent="0.25">
      <c r="A3" s="1"/>
      <c r="B3" s="1" t="s">
        <v>3</v>
      </c>
      <c r="C3" s="1" t="s">
        <v>23</v>
      </c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31"/>
      <c r="C4" s="32"/>
      <c r="D4" s="32"/>
      <c r="E4" s="32"/>
      <c r="F4" s="32"/>
      <c r="G4" s="32"/>
      <c r="H4" s="32"/>
      <c r="I4" s="32"/>
      <c r="J4" s="32"/>
      <c r="K4" s="33"/>
    </row>
    <row r="5" spans="1:11" x14ac:dyDescent="0.25">
      <c r="A5" s="34" t="s">
        <v>0</v>
      </c>
      <c r="B5" s="35" t="s">
        <v>1</v>
      </c>
      <c r="C5" s="35" t="s">
        <v>2</v>
      </c>
      <c r="D5" s="31" t="s">
        <v>5</v>
      </c>
      <c r="E5" s="32"/>
      <c r="F5" s="33"/>
      <c r="G5" s="31" t="s">
        <v>7</v>
      </c>
      <c r="H5" s="32"/>
      <c r="I5" s="33"/>
      <c r="J5" s="36" t="s">
        <v>15</v>
      </c>
      <c r="K5" s="40" t="s">
        <v>16</v>
      </c>
    </row>
    <row r="6" spans="1:11" x14ac:dyDescent="0.25">
      <c r="A6" s="34"/>
      <c r="B6" s="35"/>
      <c r="C6" s="35"/>
      <c r="D6" s="1" t="s">
        <v>8</v>
      </c>
      <c r="E6" s="6" t="s">
        <v>6</v>
      </c>
      <c r="F6" s="9" t="s">
        <v>14</v>
      </c>
      <c r="G6" s="4" t="s">
        <v>8</v>
      </c>
      <c r="H6" s="8" t="s">
        <v>6</v>
      </c>
      <c r="I6" s="10" t="s">
        <v>14</v>
      </c>
      <c r="J6" s="37"/>
      <c r="K6" s="41"/>
    </row>
    <row r="7" spans="1:11" x14ac:dyDescent="0.25">
      <c r="A7" s="1">
        <v>1</v>
      </c>
      <c r="B7" s="2" t="s">
        <v>27</v>
      </c>
      <c r="C7" s="1">
        <v>2090</v>
      </c>
      <c r="D7" s="2">
        <v>72.400000000000006</v>
      </c>
      <c r="E7" s="7">
        <f t="shared" ref="E7:E22" si="0">200-D7/72.4*100</f>
        <v>100</v>
      </c>
      <c r="F7" s="9">
        <v>1</v>
      </c>
      <c r="G7" s="1">
        <v>137.62</v>
      </c>
      <c r="H7" s="7">
        <f t="shared" ref="H7:H21" si="1">200-G7/104.27*100</f>
        <v>68.01572839742974</v>
      </c>
      <c r="I7" s="9">
        <v>5</v>
      </c>
      <c r="J7" s="3">
        <f t="shared" ref="J7:J24" si="2">E7+H7</f>
        <v>168.01572839742974</v>
      </c>
      <c r="K7" s="5">
        <v>1</v>
      </c>
    </row>
    <row r="8" spans="1:11" x14ac:dyDescent="0.25">
      <c r="A8" s="1">
        <v>2</v>
      </c>
      <c r="B8" s="2" t="s">
        <v>24</v>
      </c>
      <c r="C8" s="2">
        <v>1566</v>
      </c>
      <c r="D8" s="2">
        <v>82.05</v>
      </c>
      <c r="E8" s="7">
        <f t="shared" si="0"/>
        <v>86.671270718232066</v>
      </c>
      <c r="F8" s="9">
        <v>2</v>
      </c>
      <c r="G8" s="1">
        <v>131.91999999999999</v>
      </c>
      <c r="H8" s="7">
        <f t="shared" si="1"/>
        <v>73.482305552891546</v>
      </c>
      <c r="I8" s="9">
        <v>2</v>
      </c>
      <c r="J8" s="3">
        <f t="shared" si="2"/>
        <v>160.1535762711236</v>
      </c>
      <c r="K8" s="11">
        <v>2</v>
      </c>
    </row>
    <row r="9" spans="1:11" x14ac:dyDescent="0.25">
      <c r="A9" s="1">
        <v>3</v>
      </c>
      <c r="B9" s="1" t="s">
        <v>13</v>
      </c>
      <c r="C9" s="1">
        <v>2090</v>
      </c>
      <c r="D9" s="1">
        <v>98.41</v>
      </c>
      <c r="E9" s="7">
        <f t="shared" si="0"/>
        <v>64.074585635359114</v>
      </c>
      <c r="F9" s="9">
        <v>5</v>
      </c>
      <c r="G9" s="1">
        <v>142.22999999999999</v>
      </c>
      <c r="H9" s="7">
        <f t="shared" si="1"/>
        <v>63.594514241872048</v>
      </c>
      <c r="I9" s="9">
        <v>6</v>
      </c>
      <c r="J9" s="3">
        <f t="shared" si="2"/>
        <v>127.66909987723116</v>
      </c>
      <c r="K9" s="11">
        <v>3</v>
      </c>
    </row>
    <row r="10" spans="1:11" x14ac:dyDescent="0.25">
      <c r="A10" s="1">
        <v>4</v>
      </c>
      <c r="B10" s="1" t="s">
        <v>29</v>
      </c>
      <c r="C10" s="1">
        <v>654</v>
      </c>
      <c r="D10" s="1">
        <v>99.56</v>
      </c>
      <c r="E10" s="7">
        <f t="shared" si="0"/>
        <v>62.486187845303874</v>
      </c>
      <c r="F10" s="9">
        <v>6</v>
      </c>
      <c r="G10" s="1">
        <v>143.32</v>
      </c>
      <c r="H10" s="7">
        <f t="shared" si="1"/>
        <v>62.549151241967962</v>
      </c>
      <c r="I10" s="9">
        <v>7</v>
      </c>
      <c r="J10" s="3">
        <f t="shared" si="2"/>
        <v>125.03533908727184</v>
      </c>
      <c r="K10" s="11">
        <v>4</v>
      </c>
    </row>
    <row r="11" spans="1:11" x14ac:dyDescent="0.25">
      <c r="A11" s="1">
        <v>5</v>
      </c>
      <c r="B11" s="1" t="s">
        <v>17</v>
      </c>
      <c r="C11" s="1">
        <v>2090</v>
      </c>
      <c r="D11" s="1">
        <v>109.94</v>
      </c>
      <c r="E11" s="7">
        <f t="shared" si="0"/>
        <v>48.149171270718256</v>
      </c>
      <c r="F11" s="9">
        <v>9</v>
      </c>
      <c r="G11" s="1">
        <v>135.54</v>
      </c>
      <c r="H11" s="7">
        <f t="shared" si="1"/>
        <v>70.010549534861411</v>
      </c>
      <c r="I11" s="9">
        <v>3</v>
      </c>
      <c r="J11" s="3">
        <f t="shared" si="2"/>
        <v>118.15972080557967</v>
      </c>
      <c r="K11" s="11">
        <v>5</v>
      </c>
    </row>
    <row r="12" spans="1:11" x14ac:dyDescent="0.25">
      <c r="A12" s="1">
        <v>6</v>
      </c>
      <c r="B12" s="2" t="s">
        <v>78</v>
      </c>
      <c r="C12" s="1">
        <v>491</v>
      </c>
      <c r="D12" s="2">
        <v>110.69</v>
      </c>
      <c r="E12" s="7">
        <f t="shared" si="0"/>
        <v>47.113259668508306</v>
      </c>
      <c r="F12" s="9">
        <v>10</v>
      </c>
      <c r="G12" s="1">
        <v>137.47</v>
      </c>
      <c r="H12" s="7">
        <f t="shared" si="1"/>
        <v>68.159585690994533</v>
      </c>
      <c r="I12" s="9">
        <v>4</v>
      </c>
      <c r="J12" s="3">
        <f t="shared" si="2"/>
        <v>115.27284535950284</v>
      </c>
      <c r="K12" s="5">
        <v>6</v>
      </c>
    </row>
    <row r="13" spans="1:11" x14ac:dyDescent="0.25">
      <c r="A13" s="1">
        <v>7</v>
      </c>
      <c r="B13" s="2" t="s">
        <v>79</v>
      </c>
      <c r="C13" s="1">
        <v>491</v>
      </c>
      <c r="D13" s="2">
        <v>135.09</v>
      </c>
      <c r="E13" s="7">
        <f t="shared" si="0"/>
        <v>13.41160220994476</v>
      </c>
      <c r="F13" s="9">
        <v>16</v>
      </c>
      <c r="G13" s="1">
        <v>104.27</v>
      </c>
      <c r="H13" s="7">
        <f t="shared" si="1"/>
        <v>100</v>
      </c>
      <c r="I13" s="9">
        <v>1</v>
      </c>
      <c r="J13" s="3">
        <f t="shared" si="2"/>
        <v>113.41160220994476</v>
      </c>
      <c r="K13" s="11">
        <v>7</v>
      </c>
    </row>
    <row r="14" spans="1:11" x14ac:dyDescent="0.25">
      <c r="A14" s="1">
        <v>8</v>
      </c>
      <c r="B14" s="2" t="s">
        <v>18</v>
      </c>
      <c r="C14" s="1">
        <v>491</v>
      </c>
      <c r="D14" s="2">
        <v>91.22</v>
      </c>
      <c r="E14" s="7">
        <f t="shared" si="0"/>
        <v>74.005524861878456</v>
      </c>
      <c r="F14" s="9">
        <v>3</v>
      </c>
      <c r="G14" s="1">
        <v>167.9</v>
      </c>
      <c r="H14" s="7">
        <f t="shared" si="1"/>
        <v>38.975736069818709</v>
      </c>
      <c r="I14" s="9">
        <v>9</v>
      </c>
      <c r="J14" s="3">
        <f t="shared" si="2"/>
        <v>112.98126093169716</v>
      </c>
      <c r="K14" s="11">
        <v>8</v>
      </c>
    </row>
    <row r="15" spans="1:11" x14ac:dyDescent="0.25">
      <c r="A15" s="1">
        <v>9</v>
      </c>
      <c r="B15" s="2" t="s">
        <v>74</v>
      </c>
      <c r="C15" s="2">
        <v>1566</v>
      </c>
      <c r="D15" s="1">
        <v>93.01</v>
      </c>
      <c r="E15" s="7">
        <f t="shared" si="0"/>
        <v>71.533149171270708</v>
      </c>
      <c r="F15" s="9">
        <v>4</v>
      </c>
      <c r="G15" s="1">
        <v>172.94</v>
      </c>
      <c r="H15" s="7">
        <f t="shared" si="1"/>
        <v>34.142131006042007</v>
      </c>
      <c r="I15" s="9">
        <v>10</v>
      </c>
      <c r="J15" s="3">
        <f t="shared" si="2"/>
        <v>105.67528017731271</v>
      </c>
      <c r="K15" s="11">
        <v>9</v>
      </c>
    </row>
    <row r="16" spans="1:11" x14ac:dyDescent="0.25">
      <c r="A16" s="1">
        <v>10</v>
      </c>
      <c r="B16" s="2" t="s">
        <v>26</v>
      </c>
      <c r="C16" s="1">
        <v>2090</v>
      </c>
      <c r="D16" s="2">
        <v>104.54</v>
      </c>
      <c r="E16" s="7">
        <f t="shared" si="0"/>
        <v>55.60773480662985</v>
      </c>
      <c r="F16" s="9">
        <v>7</v>
      </c>
      <c r="G16" s="1">
        <v>157.08000000000001</v>
      </c>
      <c r="H16" s="7">
        <f t="shared" si="1"/>
        <v>49.352642178958462</v>
      </c>
      <c r="I16" s="9">
        <v>8</v>
      </c>
      <c r="J16" s="3">
        <f t="shared" si="2"/>
        <v>104.96037698558831</v>
      </c>
      <c r="K16" s="11">
        <v>10</v>
      </c>
    </row>
    <row r="17" spans="1:11" x14ac:dyDescent="0.25">
      <c r="A17" s="1">
        <v>11</v>
      </c>
      <c r="B17" s="2" t="s">
        <v>77</v>
      </c>
      <c r="C17" s="1">
        <v>491</v>
      </c>
      <c r="D17" s="2">
        <v>107.44</v>
      </c>
      <c r="E17" s="7">
        <f t="shared" si="0"/>
        <v>51.602209944751394</v>
      </c>
      <c r="F17" s="9">
        <v>8</v>
      </c>
      <c r="G17" s="1">
        <v>185.34</v>
      </c>
      <c r="H17" s="7">
        <f t="shared" si="1"/>
        <v>22.249928071353196</v>
      </c>
      <c r="I17" s="9">
        <v>12</v>
      </c>
      <c r="J17" s="3">
        <f t="shared" si="2"/>
        <v>73.85213801610459</v>
      </c>
      <c r="K17" s="5">
        <v>11</v>
      </c>
    </row>
    <row r="18" spans="1:11" x14ac:dyDescent="0.25">
      <c r="A18" s="1">
        <v>12</v>
      </c>
      <c r="B18" s="1" t="s">
        <v>73</v>
      </c>
      <c r="C18" s="1">
        <v>2090</v>
      </c>
      <c r="D18" s="1">
        <v>124.05</v>
      </c>
      <c r="E18" s="7">
        <f t="shared" si="0"/>
        <v>28.660220994475168</v>
      </c>
      <c r="F18" s="9">
        <v>11</v>
      </c>
      <c r="G18" s="1">
        <v>173.04</v>
      </c>
      <c r="H18" s="7">
        <f t="shared" si="1"/>
        <v>34.046226143665479</v>
      </c>
      <c r="I18" s="9">
        <v>11</v>
      </c>
      <c r="J18" s="3">
        <f t="shared" si="2"/>
        <v>62.706447138140646</v>
      </c>
      <c r="K18" s="11">
        <v>12</v>
      </c>
    </row>
    <row r="19" spans="1:11" x14ac:dyDescent="0.25">
      <c r="A19" s="1">
        <v>13</v>
      </c>
      <c r="B19" s="2" t="s">
        <v>25</v>
      </c>
      <c r="C19" s="2">
        <v>1566</v>
      </c>
      <c r="D19" s="1">
        <v>126.3</v>
      </c>
      <c r="E19" s="7">
        <f t="shared" si="0"/>
        <v>25.552486187845318</v>
      </c>
      <c r="F19" s="9">
        <v>13</v>
      </c>
      <c r="G19" s="1">
        <v>196.76</v>
      </c>
      <c r="H19" s="7">
        <f t="shared" si="1"/>
        <v>11.297592787954358</v>
      </c>
      <c r="I19" s="9">
        <v>13</v>
      </c>
      <c r="J19" s="3">
        <f t="shared" si="2"/>
        <v>36.850078975799676</v>
      </c>
      <c r="K19" s="11">
        <v>13</v>
      </c>
    </row>
    <row r="20" spans="1:11" x14ac:dyDescent="0.25">
      <c r="A20" s="1">
        <v>14</v>
      </c>
      <c r="B20" s="2" t="s">
        <v>75</v>
      </c>
      <c r="C20" s="1">
        <v>1566</v>
      </c>
      <c r="D20" s="1">
        <v>125.8</v>
      </c>
      <c r="E20" s="7">
        <f t="shared" si="0"/>
        <v>26.243093922651951</v>
      </c>
      <c r="F20" s="9">
        <v>12</v>
      </c>
      <c r="G20" s="1">
        <v>203.46</v>
      </c>
      <c r="H20" s="7">
        <f t="shared" si="1"/>
        <v>4.8719670087273244</v>
      </c>
      <c r="I20" s="9">
        <v>14</v>
      </c>
      <c r="J20" s="3">
        <f t="shared" si="2"/>
        <v>31.115060931379276</v>
      </c>
      <c r="K20" s="11">
        <v>14</v>
      </c>
    </row>
    <row r="21" spans="1:11" x14ac:dyDescent="0.25">
      <c r="A21" s="1">
        <v>15</v>
      </c>
      <c r="B21" s="1" t="s">
        <v>28</v>
      </c>
      <c r="C21" s="1">
        <v>654</v>
      </c>
      <c r="D21" s="1">
        <v>130.31</v>
      </c>
      <c r="E21" s="7">
        <f t="shared" si="0"/>
        <v>20.013812154696154</v>
      </c>
      <c r="F21" s="9">
        <v>14</v>
      </c>
      <c r="G21" s="1">
        <v>206.56</v>
      </c>
      <c r="H21" s="7">
        <f t="shared" si="1"/>
        <v>1.8989162750551429</v>
      </c>
      <c r="I21" s="9">
        <v>15</v>
      </c>
      <c r="J21" s="3">
        <f t="shared" si="2"/>
        <v>21.912728429751297</v>
      </c>
      <c r="K21" s="11">
        <v>15</v>
      </c>
    </row>
    <row r="22" spans="1:11" x14ac:dyDescent="0.25">
      <c r="A22" s="1">
        <v>16</v>
      </c>
      <c r="B22" s="2" t="s">
        <v>76</v>
      </c>
      <c r="C22" s="2">
        <v>2110</v>
      </c>
      <c r="D22" s="2">
        <v>134.80000000000001</v>
      </c>
      <c r="E22" s="7">
        <f t="shared" si="0"/>
        <v>13.812154696132609</v>
      </c>
      <c r="F22" s="9">
        <v>15</v>
      </c>
      <c r="G22" s="1" t="s">
        <v>11</v>
      </c>
      <c r="H22" s="7"/>
      <c r="I22" s="9">
        <v>18</v>
      </c>
      <c r="J22" s="3">
        <f t="shared" si="2"/>
        <v>13.812154696132609</v>
      </c>
      <c r="K22" s="5">
        <v>16</v>
      </c>
    </row>
    <row r="23" spans="1:11" x14ac:dyDescent="0.25">
      <c r="A23" s="1">
        <v>17</v>
      </c>
      <c r="B23" s="2" t="s">
        <v>72</v>
      </c>
      <c r="C23" s="1">
        <v>654</v>
      </c>
      <c r="D23" s="1" t="s">
        <v>11</v>
      </c>
      <c r="E23" s="7"/>
      <c r="F23" s="9"/>
      <c r="G23" s="1">
        <v>236.06</v>
      </c>
      <c r="H23" s="7">
        <f>200-G23/104.27*100</f>
        <v>-26.39301812601903</v>
      </c>
      <c r="I23" s="9">
        <v>16</v>
      </c>
      <c r="J23" s="3">
        <f t="shared" si="2"/>
        <v>-26.39301812601903</v>
      </c>
      <c r="K23" s="11">
        <v>17</v>
      </c>
    </row>
    <row r="24" spans="1:11" x14ac:dyDescent="0.25">
      <c r="A24" s="1">
        <v>18</v>
      </c>
      <c r="B24" s="2" t="s">
        <v>71</v>
      </c>
      <c r="C24" s="1">
        <v>654</v>
      </c>
      <c r="D24" s="2" t="s">
        <v>68</v>
      </c>
      <c r="E24" s="13"/>
      <c r="F24" s="9"/>
      <c r="G24" s="1">
        <v>294.02999999999997</v>
      </c>
      <c r="H24" s="7">
        <f>200-G24/104.27*100</f>
        <v>-81.989066845689081</v>
      </c>
      <c r="I24" s="9">
        <v>17</v>
      </c>
      <c r="J24" s="3">
        <f t="shared" si="2"/>
        <v>-81.989066845689081</v>
      </c>
      <c r="K24" s="11">
        <v>18</v>
      </c>
    </row>
  </sheetData>
  <mergeCells count="8">
    <mergeCell ref="B4:K4"/>
    <mergeCell ref="A5:A6"/>
    <mergeCell ref="B5:B6"/>
    <mergeCell ref="C5:C6"/>
    <mergeCell ref="D5:F5"/>
    <mergeCell ref="G5:I5"/>
    <mergeCell ref="J5:J6"/>
    <mergeCell ref="K5:K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"/>
  <sheetViews>
    <sheetView tabSelected="1" workbookViewId="0">
      <selection activeCell="H7" sqref="H7"/>
    </sheetView>
  </sheetViews>
  <sheetFormatPr defaultRowHeight="15" x14ac:dyDescent="0.25"/>
  <cols>
    <col min="1" max="1" width="6.42578125" customWidth="1"/>
    <col min="2" max="2" width="27.5703125" customWidth="1"/>
  </cols>
  <sheetData>
    <row r="3" spans="1:9" x14ac:dyDescent="0.25">
      <c r="A3" s="1"/>
      <c r="B3" s="1" t="s">
        <v>33</v>
      </c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 t="s">
        <v>30</v>
      </c>
      <c r="B5" s="1" t="s">
        <v>31</v>
      </c>
      <c r="C5" s="1" t="s">
        <v>34</v>
      </c>
      <c r="D5" s="1" t="s">
        <v>35</v>
      </c>
      <c r="E5" s="1" t="s">
        <v>36</v>
      </c>
      <c r="F5" s="1" t="s">
        <v>37</v>
      </c>
      <c r="G5" s="1" t="s">
        <v>38</v>
      </c>
      <c r="H5" s="6" t="s">
        <v>32</v>
      </c>
      <c r="I5" s="5" t="s">
        <v>14</v>
      </c>
    </row>
    <row r="6" spans="1:9" x14ac:dyDescent="0.25">
      <c r="A6" s="1">
        <v>1</v>
      </c>
      <c r="B6" s="1">
        <v>2090</v>
      </c>
      <c r="C6" s="1">
        <v>194</v>
      </c>
      <c r="D6" s="1">
        <v>175</v>
      </c>
      <c r="E6" s="1">
        <v>171</v>
      </c>
      <c r="F6" s="1">
        <v>168</v>
      </c>
      <c r="G6" s="1">
        <v>128</v>
      </c>
      <c r="H6" s="6">
        <f t="shared" ref="H6:H13" si="0">C6+D6+E6+F6+G6</f>
        <v>836</v>
      </c>
      <c r="I6" s="5">
        <v>1</v>
      </c>
    </row>
    <row r="7" spans="1:9" x14ac:dyDescent="0.25">
      <c r="A7" s="1">
        <v>2</v>
      </c>
      <c r="B7" s="1">
        <v>1566</v>
      </c>
      <c r="C7" s="1">
        <v>196</v>
      </c>
      <c r="D7" s="1">
        <v>178</v>
      </c>
      <c r="E7" s="1">
        <v>160</v>
      </c>
      <c r="F7" s="1">
        <v>133</v>
      </c>
      <c r="G7" s="1">
        <v>123</v>
      </c>
      <c r="H7" s="6">
        <f t="shared" si="0"/>
        <v>790</v>
      </c>
      <c r="I7" s="5">
        <v>2</v>
      </c>
    </row>
    <row r="8" spans="1:9" x14ac:dyDescent="0.25">
      <c r="A8" s="1">
        <v>3</v>
      </c>
      <c r="B8" s="1">
        <v>491</v>
      </c>
      <c r="C8" s="1">
        <v>180</v>
      </c>
      <c r="D8" s="1">
        <v>161</v>
      </c>
      <c r="E8" s="1">
        <v>127</v>
      </c>
      <c r="F8" s="1">
        <v>121</v>
      </c>
      <c r="G8" s="1">
        <v>115</v>
      </c>
      <c r="H8" s="6">
        <f t="shared" si="0"/>
        <v>704</v>
      </c>
      <c r="I8" s="5">
        <v>3</v>
      </c>
    </row>
    <row r="9" spans="1:9" x14ac:dyDescent="0.25">
      <c r="A9" s="1">
        <v>4</v>
      </c>
      <c r="B9" s="1">
        <v>1562</v>
      </c>
      <c r="C9" s="1">
        <v>160</v>
      </c>
      <c r="D9" s="1">
        <v>155</v>
      </c>
      <c r="E9" s="1">
        <v>88</v>
      </c>
      <c r="F9" s="1">
        <v>65</v>
      </c>
      <c r="G9" s="1">
        <v>0</v>
      </c>
      <c r="H9" s="6">
        <f t="shared" si="0"/>
        <v>468</v>
      </c>
      <c r="I9" s="5">
        <v>4</v>
      </c>
    </row>
    <row r="10" spans="1:9" x14ac:dyDescent="0.25">
      <c r="A10" s="1">
        <v>5</v>
      </c>
      <c r="B10" s="1">
        <v>2110</v>
      </c>
      <c r="C10" s="1">
        <v>170</v>
      </c>
      <c r="D10" s="1">
        <v>100</v>
      </c>
      <c r="E10" s="1">
        <v>84</v>
      </c>
      <c r="F10" s="1">
        <v>67</v>
      </c>
      <c r="G10" s="1">
        <v>44</v>
      </c>
      <c r="H10" s="6">
        <f t="shared" si="0"/>
        <v>465</v>
      </c>
      <c r="I10" s="5">
        <v>5</v>
      </c>
    </row>
    <row r="11" spans="1:9" x14ac:dyDescent="0.25">
      <c r="A11" s="1">
        <v>6</v>
      </c>
      <c r="B11" s="1" t="s">
        <v>9</v>
      </c>
      <c r="C11" s="1">
        <v>159</v>
      </c>
      <c r="D11" s="1">
        <v>75</v>
      </c>
      <c r="E11" s="1">
        <v>8</v>
      </c>
      <c r="F11" s="1">
        <v>0</v>
      </c>
      <c r="G11" s="1">
        <v>0</v>
      </c>
      <c r="H11" s="6">
        <f>SUM(C11:G11)</f>
        <v>242</v>
      </c>
      <c r="I11" s="5">
        <v>6</v>
      </c>
    </row>
    <row r="12" spans="1:9" x14ac:dyDescent="0.25">
      <c r="A12" s="1">
        <v>7</v>
      </c>
      <c r="B12" s="2">
        <v>654</v>
      </c>
      <c r="C12" s="2">
        <v>125</v>
      </c>
      <c r="D12" s="2">
        <v>79</v>
      </c>
      <c r="E12" s="2">
        <v>22</v>
      </c>
      <c r="F12" s="2">
        <v>0</v>
      </c>
      <c r="G12" s="2">
        <v>0</v>
      </c>
      <c r="H12" s="6">
        <f>SUM(C12:G12)</f>
        <v>226</v>
      </c>
      <c r="I12" s="5">
        <v>7</v>
      </c>
    </row>
    <row r="13" spans="1:9" x14ac:dyDescent="0.25">
      <c r="A13" s="1">
        <v>8</v>
      </c>
      <c r="B13" s="1" t="s">
        <v>50</v>
      </c>
      <c r="C13" s="1">
        <v>97</v>
      </c>
      <c r="D13" s="1">
        <v>0</v>
      </c>
      <c r="E13" s="1">
        <v>0</v>
      </c>
      <c r="F13" s="1">
        <v>0</v>
      </c>
      <c r="G13" s="1">
        <v>0</v>
      </c>
      <c r="H13" s="6">
        <f t="shared" si="0"/>
        <v>97</v>
      </c>
      <c r="I13" s="5">
        <v>8</v>
      </c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6"/>
  <sheetViews>
    <sheetView topLeftCell="A31" workbookViewId="0">
      <selection activeCell="B44" sqref="B44:H54"/>
    </sheetView>
  </sheetViews>
  <sheetFormatPr defaultRowHeight="15" x14ac:dyDescent="0.25"/>
  <cols>
    <col min="2" max="2" width="32.5703125" customWidth="1"/>
  </cols>
  <sheetData>
    <row r="3" spans="1:8" x14ac:dyDescent="0.25">
      <c r="A3" s="34" t="s">
        <v>0</v>
      </c>
      <c r="B3" s="35" t="s">
        <v>1</v>
      </c>
      <c r="C3" s="35" t="s">
        <v>2</v>
      </c>
      <c r="D3" s="35" t="s">
        <v>5</v>
      </c>
      <c r="E3" s="35"/>
      <c r="F3" s="35" t="s">
        <v>7</v>
      </c>
      <c r="G3" s="35"/>
      <c r="H3" s="42" t="s">
        <v>15</v>
      </c>
    </row>
    <row r="4" spans="1:8" x14ac:dyDescent="0.25">
      <c r="A4" s="34"/>
      <c r="B4" s="35"/>
      <c r="C4" s="35"/>
      <c r="D4" s="1" t="s">
        <v>8</v>
      </c>
      <c r="E4" s="6" t="s">
        <v>6</v>
      </c>
      <c r="F4" s="1" t="s">
        <v>8</v>
      </c>
      <c r="G4" s="6" t="s">
        <v>6</v>
      </c>
      <c r="H4" s="42"/>
    </row>
    <row r="5" spans="1:8" x14ac:dyDescent="0.25">
      <c r="A5" s="1">
        <v>2</v>
      </c>
      <c r="B5" s="22" t="s">
        <v>61</v>
      </c>
      <c r="C5" s="22" t="s">
        <v>50</v>
      </c>
      <c r="D5" s="22" t="s">
        <v>11</v>
      </c>
      <c r="E5" s="23"/>
      <c r="F5" s="22">
        <v>246.21</v>
      </c>
      <c r="G5" s="23">
        <f>200-F5/238.81*100</f>
        <v>96.901302290523844</v>
      </c>
      <c r="H5" s="23">
        <f t="shared" ref="H5:H41" si="0">E5+G5</f>
        <v>96.901302290523844</v>
      </c>
    </row>
    <row r="6" spans="1:8" x14ac:dyDescent="0.25">
      <c r="A6" s="1">
        <v>3</v>
      </c>
      <c r="B6" s="22" t="s">
        <v>47</v>
      </c>
      <c r="C6" s="22" t="s">
        <v>50</v>
      </c>
      <c r="D6" s="22" t="s">
        <v>51</v>
      </c>
      <c r="E6" s="23"/>
      <c r="F6" s="22" t="s">
        <v>11</v>
      </c>
      <c r="G6" s="23"/>
      <c r="H6" s="23">
        <f t="shared" si="0"/>
        <v>0</v>
      </c>
    </row>
    <row r="7" spans="1:8" x14ac:dyDescent="0.25">
      <c r="A7" s="1">
        <v>4</v>
      </c>
      <c r="B7" s="22" t="s">
        <v>48</v>
      </c>
      <c r="C7" s="22" t="s">
        <v>50</v>
      </c>
      <c r="D7" s="22" t="s">
        <v>51</v>
      </c>
      <c r="E7" s="23"/>
      <c r="F7" s="22" t="s">
        <v>11</v>
      </c>
      <c r="G7" s="23"/>
      <c r="H7" s="23">
        <f t="shared" si="0"/>
        <v>0</v>
      </c>
    </row>
    <row r="8" spans="1:8" x14ac:dyDescent="0.25">
      <c r="A8" s="1">
        <v>5</v>
      </c>
      <c r="B8" s="22" t="s">
        <v>49</v>
      </c>
      <c r="C8" s="22" t="s">
        <v>50</v>
      </c>
      <c r="D8" s="22" t="s">
        <v>51</v>
      </c>
      <c r="E8" s="23"/>
      <c r="F8" s="22" t="s">
        <v>11</v>
      </c>
      <c r="G8" s="23"/>
      <c r="H8" s="23">
        <f t="shared" si="0"/>
        <v>0</v>
      </c>
    </row>
    <row r="9" spans="1:8" x14ac:dyDescent="0.25">
      <c r="A9" s="1">
        <v>6</v>
      </c>
      <c r="B9" s="22" t="s">
        <v>60</v>
      </c>
      <c r="C9" s="22" t="s">
        <v>50</v>
      </c>
      <c r="D9" s="22" t="s">
        <v>67</v>
      </c>
      <c r="E9" s="23"/>
      <c r="F9" s="22" t="s">
        <v>11</v>
      </c>
      <c r="G9" s="23"/>
      <c r="H9" s="23">
        <f t="shared" si="0"/>
        <v>0</v>
      </c>
    </row>
    <row r="10" spans="1:8" x14ac:dyDescent="0.25">
      <c r="A10" s="1">
        <v>7</v>
      </c>
      <c r="B10" s="22" t="s">
        <v>64</v>
      </c>
      <c r="C10" s="22" t="s">
        <v>50</v>
      </c>
      <c r="D10" s="22" t="s">
        <v>67</v>
      </c>
      <c r="E10" s="23"/>
      <c r="F10" s="22" t="s">
        <v>11</v>
      </c>
      <c r="G10" s="23"/>
      <c r="H10" s="23">
        <f t="shared" si="0"/>
        <v>0</v>
      </c>
    </row>
    <row r="11" spans="1:8" x14ac:dyDescent="0.25">
      <c r="A11" s="1">
        <v>8</v>
      </c>
      <c r="B11" s="22" t="s">
        <v>63</v>
      </c>
      <c r="C11" s="22" t="s">
        <v>50</v>
      </c>
      <c r="D11" s="22" t="s">
        <v>11</v>
      </c>
      <c r="E11" s="23"/>
      <c r="F11" s="22" t="s">
        <v>11</v>
      </c>
      <c r="G11" s="23"/>
      <c r="H11" s="23">
        <f t="shared" si="0"/>
        <v>0</v>
      </c>
    </row>
    <row r="12" spans="1:8" x14ac:dyDescent="0.25">
      <c r="A12" s="1">
        <v>9</v>
      </c>
      <c r="B12" s="22" t="s">
        <v>62</v>
      </c>
      <c r="C12" s="22" t="s">
        <v>50</v>
      </c>
      <c r="D12" s="22" t="s">
        <v>11</v>
      </c>
      <c r="E12" s="23"/>
      <c r="F12" s="22" t="s">
        <v>68</v>
      </c>
      <c r="G12" s="23"/>
      <c r="H12" s="23">
        <f t="shared" si="0"/>
        <v>0</v>
      </c>
    </row>
    <row r="13" spans="1:8" x14ac:dyDescent="0.25">
      <c r="A13" s="1">
        <v>10</v>
      </c>
      <c r="B13" s="18" t="s">
        <v>97</v>
      </c>
      <c r="C13" s="18">
        <v>491</v>
      </c>
      <c r="D13" s="18">
        <v>96.63</v>
      </c>
      <c r="E13" s="19">
        <f>200-D13/85.28*100</f>
        <v>86.69090056285178</v>
      </c>
      <c r="F13" s="18">
        <v>127.25</v>
      </c>
      <c r="G13" s="19">
        <f>200-F13/119.36*100</f>
        <v>93.389745308310992</v>
      </c>
      <c r="H13" s="19">
        <f t="shared" si="0"/>
        <v>180.08064587116277</v>
      </c>
    </row>
    <row r="14" spans="1:8" x14ac:dyDescent="0.25">
      <c r="A14" s="1">
        <v>11</v>
      </c>
      <c r="B14" s="18" t="s">
        <v>93</v>
      </c>
      <c r="C14" s="18">
        <v>491</v>
      </c>
      <c r="D14" s="18">
        <v>99.44</v>
      </c>
      <c r="E14" s="19">
        <f>200-D14/85.28*100</f>
        <v>83.395872420262677</v>
      </c>
      <c r="F14" s="18">
        <v>145.54</v>
      </c>
      <c r="G14" s="19">
        <f>200-F14/119.36*100</f>
        <v>78.066353887399458</v>
      </c>
      <c r="H14" s="19">
        <f t="shared" si="0"/>
        <v>161.46222630766215</v>
      </c>
    </row>
    <row r="15" spans="1:8" x14ac:dyDescent="0.25">
      <c r="A15" s="1">
        <v>12</v>
      </c>
      <c r="B15" s="18" t="s">
        <v>94</v>
      </c>
      <c r="C15" s="18">
        <v>491</v>
      </c>
      <c r="D15" s="18">
        <v>121.06</v>
      </c>
      <c r="E15" s="19">
        <f>200-D15/85.28*100</f>
        <v>58.044090056285171</v>
      </c>
      <c r="F15" s="18">
        <v>156.66</v>
      </c>
      <c r="G15" s="19">
        <f>200-F15/119.36*100</f>
        <v>68.75</v>
      </c>
      <c r="H15" s="19">
        <f t="shared" si="0"/>
        <v>126.79409005628517</v>
      </c>
    </row>
    <row r="16" spans="1:8" x14ac:dyDescent="0.25">
      <c r="A16" s="1">
        <v>13</v>
      </c>
      <c r="B16" s="18" t="s">
        <v>96</v>
      </c>
      <c r="C16" s="18">
        <v>491</v>
      </c>
      <c r="D16" s="18">
        <v>112.84</v>
      </c>
      <c r="E16" s="19">
        <f>200-D16/85.28*100</f>
        <v>67.682926829268297</v>
      </c>
      <c r="F16" s="18">
        <v>175.04</v>
      </c>
      <c r="G16" s="19">
        <f>200-F16/119.36*100</f>
        <v>53.351206434316367</v>
      </c>
      <c r="H16" s="19">
        <f t="shared" si="0"/>
        <v>121.03413326358466</v>
      </c>
    </row>
    <row r="17" spans="1:8" x14ac:dyDescent="0.25">
      <c r="A17" s="1">
        <v>14</v>
      </c>
      <c r="B17" s="18" t="s">
        <v>78</v>
      </c>
      <c r="C17" s="18">
        <v>491</v>
      </c>
      <c r="D17" s="18">
        <v>110.69</v>
      </c>
      <c r="E17" s="19">
        <f>200-D17/72.4*100</f>
        <v>47.113259668508306</v>
      </c>
      <c r="F17" s="18">
        <v>137.47</v>
      </c>
      <c r="G17" s="19">
        <f>200-F17/104.27*100</f>
        <v>68.159585690994533</v>
      </c>
      <c r="H17" s="19">
        <f t="shared" si="0"/>
        <v>115.27284535950284</v>
      </c>
    </row>
    <row r="18" spans="1:8" x14ac:dyDescent="0.25">
      <c r="A18" s="1">
        <v>15</v>
      </c>
      <c r="B18" s="18" t="s">
        <v>79</v>
      </c>
      <c r="C18" s="18">
        <v>491</v>
      </c>
      <c r="D18" s="18">
        <v>135.09</v>
      </c>
      <c r="E18" s="19">
        <f>200-D18/72.4*100</f>
        <v>13.41160220994476</v>
      </c>
      <c r="F18" s="18">
        <v>104.27</v>
      </c>
      <c r="G18" s="19">
        <f>200-F18/104.27*100</f>
        <v>100</v>
      </c>
      <c r="H18" s="19">
        <f t="shared" si="0"/>
        <v>113.41160220994476</v>
      </c>
    </row>
    <row r="19" spans="1:8" x14ac:dyDescent="0.25">
      <c r="A19" s="1">
        <v>16</v>
      </c>
      <c r="B19" s="18" t="s">
        <v>18</v>
      </c>
      <c r="C19" s="18">
        <v>491</v>
      </c>
      <c r="D19" s="18">
        <v>91.22</v>
      </c>
      <c r="E19" s="19">
        <f>200-D19/72.4*100</f>
        <v>74.005524861878456</v>
      </c>
      <c r="F19" s="18">
        <v>167.9</v>
      </c>
      <c r="G19" s="19">
        <f>200-F19/104.27*100</f>
        <v>38.975736069818709</v>
      </c>
      <c r="H19" s="19">
        <f t="shared" si="0"/>
        <v>112.98126093169716</v>
      </c>
    </row>
    <row r="20" spans="1:8" x14ac:dyDescent="0.25">
      <c r="A20" s="1">
        <v>17</v>
      </c>
      <c r="B20" s="18" t="s">
        <v>77</v>
      </c>
      <c r="C20" s="18">
        <v>491</v>
      </c>
      <c r="D20" s="18">
        <v>107.44</v>
      </c>
      <c r="E20" s="19">
        <f>200-D20/72.4*100</f>
        <v>51.602209944751394</v>
      </c>
      <c r="F20" s="18">
        <v>185.34</v>
      </c>
      <c r="G20" s="19">
        <f>200-F20/104.27*100</f>
        <v>22.249928071353196</v>
      </c>
      <c r="H20" s="19">
        <f t="shared" si="0"/>
        <v>73.85213801610459</v>
      </c>
    </row>
    <row r="21" spans="1:8" x14ac:dyDescent="0.25">
      <c r="A21" s="1">
        <v>18</v>
      </c>
      <c r="B21" s="18" t="s">
        <v>92</v>
      </c>
      <c r="C21" s="18">
        <v>491</v>
      </c>
      <c r="D21" s="18">
        <v>262.37</v>
      </c>
      <c r="E21" s="19">
        <f>200-D21/85.28*100</f>
        <v>-107.65712945590991</v>
      </c>
      <c r="F21" s="18" t="s">
        <v>11</v>
      </c>
      <c r="G21" s="19"/>
      <c r="H21" s="19">
        <f t="shared" si="0"/>
        <v>-107.65712945590991</v>
      </c>
    </row>
    <row r="22" spans="1:8" x14ac:dyDescent="0.25">
      <c r="A22" s="1">
        <v>19</v>
      </c>
      <c r="B22" s="18" t="s">
        <v>99</v>
      </c>
      <c r="C22" s="18">
        <v>491</v>
      </c>
      <c r="D22" s="18">
        <v>270.27</v>
      </c>
      <c r="E22" s="19">
        <f>200-D22/85.28*100</f>
        <v>-116.92073170731703</v>
      </c>
      <c r="F22" s="18" t="s">
        <v>68</v>
      </c>
      <c r="G22" s="19"/>
      <c r="H22" s="19">
        <f t="shared" si="0"/>
        <v>-116.92073170731703</v>
      </c>
    </row>
    <row r="23" spans="1:8" x14ac:dyDescent="0.25">
      <c r="A23" s="1">
        <v>20</v>
      </c>
      <c r="B23" s="26" t="s">
        <v>22</v>
      </c>
      <c r="C23" s="26" t="s">
        <v>66</v>
      </c>
      <c r="D23" s="26">
        <v>85.28</v>
      </c>
      <c r="E23" s="27">
        <f>200-D23/85.28*100</f>
        <v>100</v>
      </c>
      <c r="F23" s="26">
        <v>167.95</v>
      </c>
      <c r="G23" s="27">
        <f>200-F23/119.36*100</f>
        <v>59.291219839142087</v>
      </c>
      <c r="H23" s="27">
        <f t="shared" si="0"/>
        <v>159.29121983914209</v>
      </c>
    </row>
    <row r="24" spans="1:8" x14ac:dyDescent="0.25">
      <c r="A24" s="1">
        <v>21</v>
      </c>
      <c r="B24" s="26" t="s">
        <v>65</v>
      </c>
      <c r="C24" s="26" t="s">
        <v>66</v>
      </c>
      <c r="D24" s="26">
        <v>197.61</v>
      </c>
      <c r="E24" s="27">
        <f>200-D24/157.85*100</f>
        <v>74.811529933481154</v>
      </c>
      <c r="F24" s="26" t="s">
        <v>11</v>
      </c>
      <c r="G24" s="27"/>
      <c r="H24" s="27">
        <f t="shared" si="0"/>
        <v>74.811529933481154</v>
      </c>
    </row>
    <row r="25" spans="1:8" x14ac:dyDescent="0.25">
      <c r="A25" s="1">
        <v>22</v>
      </c>
      <c r="B25" s="26" t="s">
        <v>98</v>
      </c>
      <c r="C25" s="26" t="s">
        <v>66</v>
      </c>
      <c r="D25" s="26">
        <v>163.80000000000001</v>
      </c>
      <c r="E25" s="27">
        <f>200-D25/85.28*100</f>
        <v>7.9268292682926642</v>
      </c>
      <c r="F25" s="26" t="s">
        <v>68</v>
      </c>
      <c r="G25" s="27"/>
      <c r="H25" s="27">
        <f t="shared" si="0"/>
        <v>7.9268292682926642</v>
      </c>
    </row>
    <row r="26" spans="1:8" x14ac:dyDescent="0.25">
      <c r="A26" s="1">
        <v>23</v>
      </c>
      <c r="B26" s="26" t="s">
        <v>95</v>
      </c>
      <c r="C26" s="26" t="s">
        <v>66</v>
      </c>
      <c r="D26" s="26">
        <v>190.91</v>
      </c>
      <c r="E26" s="27">
        <f>200-D26/85.28*100</f>
        <v>-23.862570356472759</v>
      </c>
      <c r="F26" s="26" t="s">
        <v>11</v>
      </c>
      <c r="G26" s="27"/>
      <c r="H26" s="27">
        <f t="shared" si="0"/>
        <v>-23.862570356472759</v>
      </c>
    </row>
    <row r="27" spans="1:8" x14ac:dyDescent="0.25">
      <c r="A27" s="1">
        <v>24</v>
      </c>
      <c r="B27" s="28" t="s">
        <v>53</v>
      </c>
      <c r="C27" s="28">
        <v>2110</v>
      </c>
      <c r="D27" s="28">
        <v>198.18</v>
      </c>
      <c r="E27" s="29">
        <f>200-D27/157.85*100</f>
        <v>74.450427621159321</v>
      </c>
      <c r="F27" s="28">
        <v>248.26</v>
      </c>
      <c r="G27" s="29">
        <f>200-F27/238.81*100</f>
        <v>96.042879276412222</v>
      </c>
      <c r="H27" s="29">
        <f t="shared" si="0"/>
        <v>170.49330689757153</v>
      </c>
    </row>
    <row r="28" spans="1:8" x14ac:dyDescent="0.25">
      <c r="A28" s="1">
        <v>25</v>
      </c>
      <c r="B28" s="28" t="s">
        <v>54</v>
      </c>
      <c r="C28" s="28">
        <v>2110</v>
      </c>
      <c r="D28" s="28">
        <v>157.85</v>
      </c>
      <c r="E28" s="29">
        <f>200-D28/157.85*100</f>
        <v>100</v>
      </c>
      <c r="F28" s="28" t="s">
        <v>11</v>
      </c>
      <c r="G28" s="29"/>
      <c r="H28" s="29">
        <f t="shared" si="0"/>
        <v>100</v>
      </c>
    </row>
    <row r="29" spans="1:8" x14ac:dyDescent="0.25">
      <c r="A29" s="1">
        <v>26</v>
      </c>
      <c r="B29" s="28" t="s">
        <v>56</v>
      </c>
      <c r="C29" s="28">
        <v>2110</v>
      </c>
      <c r="D29" s="28">
        <v>183.33</v>
      </c>
      <c r="E29" s="29">
        <f>200-D29/157.85*100</f>
        <v>83.858093126385796</v>
      </c>
      <c r="F29" s="28" t="s">
        <v>11</v>
      </c>
      <c r="G29" s="29"/>
      <c r="H29" s="29">
        <f t="shared" si="0"/>
        <v>83.858093126385796</v>
      </c>
    </row>
    <row r="30" spans="1:8" x14ac:dyDescent="0.25">
      <c r="A30" s="1">
        <v>27</v>
      </c>
      <c r="B30" s="28" t="s">
        <v>39</v>
      </c>
      <c r="C30" s="28">
        <v>2110</v>
      </c>
      <c r="D30" s="28">
        <v>208.92</v>
      </c>
      <c r="E30" s="29">
        <f>200-D30/157.53*100</f>
        <v>67.377642353837359</v>
      </c>
      <c r="F30" s="28" t="s">
        <v>11</v>
      </c>
      <c r="G30" s="29"/>
      <c r="H30" s="29">
        <f t="shared" si="0"/>
        <v>67.377642353837359</v>
      </c>
    </row>
    <row r="31" spans="1:8" x14ac:dyDescent="0.25">
      <c r="A31" s="1">
        <v>28</v>
      </c>
      <c r="B31" s="28" t="s">
        <v>55</v>
      </c>
      <c r="C31" s="28">
        <v>2110</v>
      </c>
      <c r="D31" s="28">
        <v>246.22</v>
      </c>
      <c r="E31" s="29">
        <f>200-D31/157.85*100</f>
        <v>44.016471333544501</v>
      </c>
      <c r="F31" s="28" t="s">
        <v>11</v>
      </c>
      <c r="G31" s="29"/>
      <c r="H31" s="29">
        <f t="shared" si="0"/>
        <v>44.016471333544501</v>
      </c>
    </row>
    <row r="32" spans="1:8" x14ac:dyDescent="0.25">
      <c r="A32" s="1">
        <v>29</v>
      </c>
      <c r="B32" s="28" t="s">
        <v>76</v>
      </c>
      <c r="C32" s="28">
        <v>2110</v>
      </c>
      <c r="D32" s="28">
        <v>134.80000000000001</v>
      </c>
      <c r="E32" s="29">
        <f>200-D32/72.4*100</f>
        <v>13.812154696132609</v>
      </c>
      <c r="F32" s="28" t="s">
        <v>11</v>
      </c>
      <c r="G32" s="29"/>
      <c r="H32" s="29">
        <f t="shared" si="0"/>
        <v>13.812154696132609</v>
      </c>
    </row>
    <row r="33" spans="1:8" x14ac:dyDescent="0.25">
      <c r="A33" s="1">
        <v>30</v>
      </c>
      <c r="B33" s="28" t="s">
        <v>57</v>
      </c>
      <c r="C33" s="28">
        <v>2110</v>
      </c>
      <c r="D33" s="28" t="s">
        <v>67</v>
      </c>
      <c r="E33" s="29"/>
      <c r="F33" s="28" t="s">
        <v>11</v>
      </c>
      <c r="G33" s="29"/>
      <c r="H33" s="29">
        <f t="shared" si="0"/>
        <v>0</v>
      </c>
    </row>
    <row r="34" spans="1:8" x14ac:dyDescent="0.25">
      <c r="A34" s="1">
        <v>31</v>
      </c>
      <c r="B34" s="24" t="s">
        <v>80</v>
      </c>
      <c r="C34" s="24">
        <v>2090</v>
      </c>
      <c r="D34" s="24">
        <v>157.53</v>
      </c>
      <c r="E34" s="25">
        <f>200-D34/157.53*100</f>
        <v>100</v>
      </c>
      <c r="F34" s="24">
        <v>243.21</v>
      </c>
      <c r="G34" s="25">
        <f>200-F34/228.84*100</f>
        <v>93.72050340849502</v>
      </c>
      <c r="H34" s="25">
        <f t="shared" si="0"/>
        <v>193.72050340849501</v>
      </c>
    </row>
    <row r="35" spans="1:8" x14ac:dyDescent="0.25">
      <c r="A35" s="1">
        <v>32</v>
      </c>
      <c r="B35" s="24" t="s">
        <v>86</v>
      </c>
      <c r="C35" s="24">
        <v>2090</v>
      </c>
      <c r="D35" s="24">
        <v>91.72</v>
      </c>
      <c r="E35" s="25">
        <f>200-D35/85.28*100</f>
        <v>92.448405253283312</v>
      </c>
      <c r="F35" s="24">
        <v>140.22999999999999</v>
      </c>
      <c r="G35" s="25">
        <f>200-F35/119.36*100</f>
        <v>82.515080428954434</v>
      </c>
      <c r="H35" s="25">
        <f t="shared" si="0"/>
        <v>174.96348568223775</v>
      </c>
    </row>
    <row r="36" spans="1:8" x14ac:dyDescent="0.25">
      <c r="A36" s="1">
        <v>33</v>
      </c>
      <c r="B36" s="24" t="s">
        <v>88</v>
      </c>
      <c r="C36" s="24">
        <v>2090</v>
      </c>
      <c r="D36" s="24">
        <v>110.33</v>
      </c>
      <c r="E36" s="25">
        <f>200-D36/85.28*100</f>
        <v>70.626172607879937</v>
      </c>
      <c r="F36" s="24">
        <v>119.36</v>
      </c>
      <c r="G36" s="25">
        <f>200-F36/119.36*100</f>
        <v>100</v>
      </c>
      <c r="H36" s="25">
        <f t="shared" si="0"/>
        <v>170.62617260787994</v>
      </c>
    </row>
    <row r="37" spans="1:8" x14ac:dyDescent="0.25">
      <c r="A37" s="1">
        <v>34</v>
      </c>
      <c r="B37" s="24" t="s">
        <v>27</v>
      </c>
      <c r="C37" s="24">
        <v>2090</v>
      </c>
      <c r="D37" s="24">
        <v>72.400000000000006</v>
      </c>
      <c r="E37" s="25">
        <f>200-D37/72.4*100</f>
        <v>100</v>
      </c>
      <c r="F37" s="24">
        <v>137.62</v>
      </c>
      <c r="G37" s="25">
        <f>200-F37/104.27*100</f>
        <v>68.01572839742974</v>
      </c>
      <c r="H37" s="25">
        <f t="shared" si="0"/>
        <v>168.01572839742974</v>
      </c>
    </row>
    <row r="38" spans="1:8" x14ac:dyDescent="0.25">
      <c r="A38" s="1">
        <v>35</v>
      </c>
      <c r="B38" s="24" t="s">
        <v>13</v>
      </c>
      <c r="C38" s="24">
        <v>2090</v>
      </c>
      <c r="D38" s="24">
        <v>98.41</v>
      </c>
      <c r="E38" s="25">
        <f>200-D38/72.4*100</f>
        <v>64.074585635359114</v>
      </c>
      <c r="F38" s="24">
        <v>142.22999999999999</v>
      </c>
      <c r="G38" s="25">
        <f>200-F38/104.27*100</f>
        <v>63.594514241872048</v>
      </c>
      <c r="H38" s="25">
        <f t="shared" si="0"/>
        <v>127.66909987723116</v>
      </c>
    </row>
    <row r="39" spans="1:8" x14ac:dyDescent="0.25">
      <c r="A39" s="1">
        <v>36</v>
      </c>
      <c r="B39" s="24" t="s">
        <v>17</v>
      </c>
      <c r="C39" s="24">
        <v>2090</v>
      </c>
      <c r="D39" s="24">
        <v>109.94</v>
      </c>
      <c r="E39" s="25">
        <f>200-D39/72.4*100</f>
        <v>48.149171270718256</v>
      </c>
      <c r="F39" s="24">
        <v>135.54</v>
      </c>
      <c r="G39" s="25">
        <f>200-F39/104.27*100</f>
        <v>70.010549534861411</v>
      </c>
      <c r="H39" s="25">
        <f t="shared" si="0"/>
        <v>118.15972080557967</v>
      </c>
    </row>
    <row r="40" spans="1:8" x14ac:dyDescent="0.25">
      <c r="A40" s="1">
        <v>37</v>
      </c>
      <c r="B40" s="24" t="s">
        <v>26</v>
      </c>
      <c r="C40" s="24">
        <v>2090</v>
      </c>
      <c r="D40" s="24">
        <v>104.54</v>
      </c>
      <c r="E40" s="25">
        <f>200-D40/72.4*100</f>
        <v>55.60773480662985</v>
      </c>
      <c r="F40" s="24">
        <v>157.08000000000001</v>
      </c>
      <c r="G40" s="25">
        <f>200-F40/104.27*100</f>
        <v>49.352642178958462</v>
      </c>
      <c r="H40" s="25">
        <f t="shared" si="0"/>
        <v>104.96037698558831</v>
      </c>
    </row>
    <row r="41" spans="1:8" x14ac:dyDescent="0.25">
      <c r="A41" s="1">
        <v>38</v>
      </c>
      <c r="B41" s="24" t="s">
        <v>73</v>
      </c>
      <c r="C41" s="24">
        <v>2090</v>
      </c>
      <c r="D41" s="24">
        <v>124.05</v>
      </c>
      <c r="E41" s="25">
        <f>200-D41/72.4*100</f>
        <v>28.660220994475168</v>
      </c>
      <c r="F41" s="24">
        <v>173.04</v>
      </c>
      <c r="G41" s="25">
        <f>200-F41/104.27*100</f>
        <v>34.046226143665479</v>
      </c>
      <c r="H41" s="25">
        <f t="shared" si="0"/>
        <v>62.706447138140646</v>
      </c>
    </row>
    <row r="42" spans="1:8" x14ac:dyDescent="0.25">
      <c r="A42" s="1">
        <v>39</v>
      </c>
      <c r="B42" s="24" t="s">
        <v>87</v>
      </c>
      <c r="C42" s="24">
        <v>2090</v>
      </c>
      <c r="D42" s="24" t="s">
        <v>11</v>
      </c>
      <c r="E42" s="25"/>
      <c r="F42" s="24" t="s">
        <v>11</v>
      </c>
      <c r="G42" s="25"/>
      <c r="H42" s="25"/>
    </row>
    <row r="43" spans="1:8" x14ac:dyDescent="0.25">
      <c r="A43" s="1">
        <v>40</v>
      </c>
      <c r="B43" s="24" t="s">
        <v>89</v>
      </c>
      <c r="C43" s="24">
        <v>2090</v>
      </c>
      <c r="D43" s="24" t="s">
        <v>11</v>
      </c>
      <c r="E43" s="25"/>
      <c r="F43" s="24" t="s">
        <v>11</v>
      </c>
      <c r="G43" s="25"/>
      <c r="H43" s="25"/>
    </row>
    <row r="44" spans="1:8" x14ac:dyDescent="0.25">
      <c r="A44" s="1">
        <v>41</v>
      </c>
      <c r="B44" s="20" t="s">
        <v>42</v>
      </c>
      <c r="C44" s="20">
        <v>1566</v>
      </c>
      <c r="D44" s="20">
        <v>162.28</v>
      </c>
      <c r="E44" s="21">
        <f>200-D44/157.53*100</f>
        <v>96.984701326731425</v>
      </c>
      <c r="F44" s="20">
        <v>230.56</v>
      </c>
      <c r="G44" s="21">
        <f>200-F44/228.84*100</f>
        <v>99.248383149798983</v>
      </c>
      <c r="H44" s="21">
        <f>E44+G44</f>
        <v>196.23308447653039</v>
      </c>
    </row>
    <row r="45" spans="1:8" x14ac:dyDescent="0.25">
      <c r="A45" s="1">
        <v>42</v>
      </c>
      <c r="B45" s="20" t="s">
        <v>41</v>
      </c>
      <c r="C45" s="20">
        <v>1566</v>
      </c>
      <c r="D45" s="20">
        <v>166.3</v>
      </c>
      <c r="E45" s="21">
        <f>200-D45/157.53*100</f>
        <v>94.432806449565149</v>
      </c>
      <c r="F45" s="20">
        <v>265.94</v>
      </c>
      <c r="G45" s="21">
        <f>200-F45/228.84*100</f>
        <v>83.787799335780463</v>
      </c>
      <c r="H45" s="21">
        <v>178</v>
      </c>
    </row>
    <row r="46" spans="1:8" x14ac:dyDescent="0.25">
      <c r="A46" s="1">
        <v>43</v>
      </c>
      <c r="B46" s="20" t="s">
        <v>24</v>
      </c>
      <c r="C46" s="20">
        <v>1566</v>
      </c>
      <c r="D46" s="20">
        <v>82.05</v>
      </c>
      <c r="E46" s="21">
        <f>200-D46/72.4*100</f>
        <v>86.671270718232066</v>
      </c>
      <c r="F46" s="20">
        <v>131.91999999999999</v>
      </c>
      <c r="G46" s="21">
        <f>200-F46/104.27*100</f>
        <v>73.482305552891546</v>
      </c>
      <c r="H46" s="21">
        <f>E46+G46</f>
        <v>160.1535762711236</v>
      </c>
    </row>
    <row r="47" spans="1:8" x14ac:dyDescent="0.25">
      <c r="A47" s="1">
        <v>44</v>
      </c>
      <c r="B47" s="20" t="s">
        <v>90</v>
      </c>
      <c r="C47" s="20">
        <v>1566</v>
      </c>
      <c r="D47" s="20">
        <v>87.2</v>
      </c>
      <c r="E47" s="21">
        <f>200-D47/85.28*100</f>
        <v>97.748592870544087</v>
      </c>
      <c r="F47" s="20">
        <v>197.15</v>
      </c>
      <c r="G47" s="21">
        <f>200-F47/119.36*100</f>
        <v>34.827412868632706</v>
      </c>
      <c r="H47" s="21">
        <f>E47+G47</f>
        <v>132.57600573917679</v>
      </c>
    </row>
    <row r="48" spans="1:8" x14ac:dyDescent="0.25">
      <c r="A48" s="1">
        <v>45</v>
      </c>
      <c r="B48" s="20" t="s">
        <v>20</v>
      </c>
      <c r="C48" s="20">
        <v>1566</v>
      </c>
      <c r="D48" s="20">
        <v>149.55000000000001</v>
      </c>
      <c r="E48" s="21">
        <f>200-D48/85.28*100</f>
        <v>24.636491557223252</v>
      </c>
      <c r="F48" s="20">
        <v>121.29</v>
      </c>
      <c r="G48" s="21">
        <f>200-F48/119.36*100</f>
        <v>98.383042895442358</v>
      </c>
      <c r="H48" s="21">
        <f>E48+G48</f>
        <v>123.01953445266561</v>
      </c>
    </row>
    <row r="49" spans="1:8" x14ac:dyDescent="0.25">
      <c r="A49" s="1">
        <v>46</v>
      </c>
      <c r="B49" s="20" t="s">
        <v>91</v>
      </c>
      <c r="C49" s="20">
        <v>1566</v>
      </c>
      <c r="D49" s="20">
        <v>114.57</v>
      </c>
      <c r="E49" s="21">
        <f>200-D49/85.28*100</f>
        <v>65.654315196998141</v>
      </c>
      <c r="F49" s="20">
        <v>183.72</v>
      </c>
      <c r="G49" s="21">
        <f>200-F49/119.36*100</f>
        <v>46.079088471849872</v>
      </c>
      <c r="H49" s="21">
        <f>E49+G49</f>
        <v>111.73340366884801</v>
      </c>
    </row>
    <row r="50" spans="1:8" x14ac:dyDescent="0.25">
      <c r="A50" s="1">
        <v>47</v>
      </c>
      <c r="B50" s="20" t="s">
        <v>74</v>
      </c>
      <c r="C50" s="20">
        <v>1566</v>
      </c>
      <c r="D50" s="20">
        <v>93.01</v>
      </c>
      <c r="E50" s="21">
        <f>200-D50/72.4*100</f>
        <v>71.533149171270708</v>
      </c>
      <c r="F50" s="20">
        <v>172.94</v>
      </c>
      <c r="G50" s="21">
        <f>200-F50/104.27*100</f>
        <v>34.142131006042007</v>
      </c>
      <c r="H50" s="21">
        <f>E50+G50</f>
        <v>105.67528017731271</v>
      </c>
    </row>
    <row r="51" spans="1:8" x14ac:dyDescent="0.25">
      <c r="A51" s="1">
        <v>48</v>
      </c>
      <c r="B51" s="20" t="s">
        <v>43</v>
      </c>
      <c r="C51" s="20">
        <v>1566</v>
      </c>
      <c r="D51" s="20">
        <v>187.6</v>
      </c>
      <c r="E51" s="21">
        <f>200-D51/157.53*100</f>
        <v>80.911572398908135</v>
      </c>
      <c r="F51" s="20" t="s">
        <v>11</v>
      </c>
      <c r="G51" s="21"/>
      <c r="H51" s="21">
        <f>E51+G51</f>
        <v>80.911572398908135</v>
      </c>
    </row>
    <row r="52" spans="1:8" x14ac:dyDescent="0.25">
      <c r="A52" s="1">
        <v>49</v>
      </c>
      <c r="B52" s="20" t="s">
        <v>25</v>
      </c>
      <c r="C52" s="20">
        <v>1566</v>
      </c>
      <c r="D52" s="20">
        <v>126.3</v>
      </c>
      <c r="E52" s="21">
        <f>200-D52/72.4*100</f>
        <v>25.552486187845318</v>
      </c>
      <c r="F52" s="20">
        <v>196.76</v>
      </c>
      <c r="G52" s="21">
        <f>200-F52/104.27*100</f>
        <v>11.297592787954358</v>
      </c>
      <c r="H52" s="21">
        <f>E52+G52</f>
        <v>36.850078975799676</v>
      </c>
    </row>
    <row r="53" spans="1:8" x14ac:dyDescent="0.25">
      <c r="A53" s="1">
        <v>50</v>
      </c>
      <c r="B53" s="20" t="s">
        <v>75</v>
      </c>
      <c r="C53" s="20">
        <v>1566</v>
      </c>
      <c r="D53" s="20">
        <v>125.8</v>
      </c>
      <c r="E53" s="21">
        <f>200-D53/72.4*100</f>
        <v>26.243093922651951</v>
      </c>
      <c r="F53" s="20">
        <v>203.46</v>
      </c>
      <c r="G53" s="21">
        <f>200-F53/104.27*100</f>
        <v>4.8719670087273244</v>
      </c>
      <c r="H53" s="21">
        <f>E53+G53</f>
        <v>31.115060931379276</v>
      </c>
    </row>
    <row r="54" spans="1:8" x14ac:dyDescent="0.25">
      <c r="A54" s="1">
        <v>51</v>
      </c>
      <c r="B54" s="20" t="s">
        <v>21</v>
      </c>
      <c r="C54" s="20">
        <v>1566</v>
      </c>
      <c r="D54" s="20">
        <v>150.82</v>
      </c>
      <c r="E54" s="21">
        <f>200-D54/85.28*100</f>
        <v>23.147279549718576</v>
      </c>
      <c r="F54" s="20" t="s">
        <v>11</v>
      </c>
      <c r="G54" s="21"/>
      <c r="H54" s="21">
        <f>E54+G54</f>
        <v>23.147279549718576</v>
      </c>
    </row>
    <row r="55" spans="1:8" x14ac:dyDescent="0.25">
      <c r="A55" s="1">
        <v>52</v>
      </c>
      <c r="B55" s="22" t="s">
        <v>58</v>
      </c>
      <c r="C55" s="22">
        <v>1562</v>
      </c>
      <c r="D55" s="22">
        <v>221.01</v>
      </c>
      <c r="E55" s="23">
        <f>200-D55/157.85*100</f>
        <v>59.987329743427296</v>
      </c>
      <c r="F55" s="22">
        <v>238.81</v>
      </c>
      <c r="G55" s="23">
        <f>200-F55/238.81*100</f>
        <v>100</v>
      </c>
      <c r="H55" s="23">
        <f>E55+G55</f>
        <v>159.9873297434273</v>
      </c>
    </row>
    <row r="56" spans="1:8" x14ac:dyDescent="0.25">
      <c r="A56" s="1">
        <v>53</v>
      </c>
      <c r="B56" s="22" t="s">
        <v>40</v>
      </c>
      <c r="C56" s="22">
        <v>1562</v>
      </c>
      <c r="D56" s="22">
        <v>228.96</v>
      </c>
      <c r="E56" s="23">
        <f>200-D56/157.53*100</f>
        <v>54.656255951247374</v>
      </c>
      <c r="F56" s="22">
        <v>228.84</v>
      </c>
      <c r="G56" s="23">
        <f>200-F56/228.84*100</f>
        <v>100</v>
      </c>
      <c r="H56" s="23">
        <f>E56+G56</f>
        <v>154.65625595124737</v>
      </c>
    </row>
    <row r="57" spans="1:8" x14ac:dyDescent="0.25">
      <c r="A57" s="1">
        <v>54</v>
      </c>
      <c r="B57" s="22" t="s">
        <v>45</v>
      </c>
      <c r="C57" s="22">
        <v>1562</v>
      </c>
      <c r="D57" s="22">
        <v>230.26</v>
      </c>
      <c r="E57" s="23">
        <f>200-D57/157.53*100</f>
        <v>53.831016314352837</v>
      </c>
      <c r="F57" s="22" t="s">
        <v>52</v>
      </c>
      <c r="G57" s="23"/>
      <c r="H57" s="23">
        <v>88</v>
      </c>
    </row>
    <row r="58" spans="1:8" x14ac:dyDescent="0.25">
      <c r="A58" s="1">
        <v>55</v>
      </c>
      <c r="B58" s="22" t="s">
        <v>44</v>
      </c>
      <c r="C58" s="22">
        <v>1562</v>
      </c>
      <c r="D58" s="22">
        <v>212.13</v>
      </c>
      <c r="E58" s="23">
        <f>200-D58/157.53*100</f>
        <v>65.339935250428482</v>
      </c>
      <c r="F58" s="22" t="s">
        <v>52</v>
      </c>
      <c r="G58" s="23"/>
      <c r="H58" s="23">
        <f t="shared" ref="H58:H66" si="1">E58+G58</f>
        <v>65.339935250428482</v>
      </c>
    </row>
    <row r="59" spans="1:8" x14ac:dyDescent="0.25">
      <c r="A59" s="1">
        <v>56</v>
      </c>
      <c r="B59" s="22" t="s">
        <v>59</v>
      </c>
      <c r="C59" s="22">
        <v>1562</v>
      </c>
      <c r="D59" s="22" t="s">
        <v>68</v>
      </c>
      <c r="E59" s="23"/>
      <c r="F59" s="22" t="s">
        <v>11</v>
      </c>
      <c r="G59" s="23"/>
      <c r="H59" s="23">
        <f t="shared" si="1"/>
        <v>0</v>
      </c>
    </row>
    <row r="60" spans="1:8" x14ac:dyDescent="0.25">
      <c r="A60" s="1">
        <v>57</v>
      </c>
      <c r="B60" s="16" t="s">
        <v>29</v>
      </c>
      <c r="C60" s="16">
        <v>654</v>
      </c>
      <c r="D60" s="16">
        <v>99.56</v>
      </c>
      <c r="E60" s="17">
        <f>200-D60/72.4*100</f>
        <v>62.486187845303874</v>
      </c>
      <c r="F60" s="16">
        <v>143.32</v>
      </c>
      <c r="G60" s="17">
        <f>200-F60/104.27*100</f>
        <v>62.549151241967962</v>
      </c>
      <c r="H60" s="17">
        <f t="shared" si="1"/>
        <v>125.03533908727184</v>
      </c>
    </row>
    <row r="61" spans="1:8" x14ac:dyDescent="0.25">
      <c r="A61" s="1">
        <v>58</v>
      </c>
      <c r="B61" s="16" t="s">
        <v>10</v>
      </c>
      <c r="C61" s="16">
        <v>654</v>
      </c>
      <c r="D61" s="16">
        <v>125.59</v>
      </c>
      <c r="E61" s="17">
        <f>200-D61/85.28*100</f>
        <v>52.732176360225139</v>
      </c>
      <c r="F61" s="16">
        <v>207.04</v>
      </c>
      <c r="G61" s="17">
        <f>200-F61/119.36*100</f>
        <v>26.541554959785515</v>
      </c>
      <c r="H61" s="17">
        <f t="shared" si="1"/>
        <v>79.273731320010654</v>
      </c>
    </row>
    <row r="62" spans="1:8" x14ac:dyDescent="0.25">
      <c r="A62" s="1">
        <v>59</v>
      </c>
      <c r="B62" s="16" t="s">
        <v>28</v>
      </c>
      <c r="C62" s="16">
        <v>654</v>
      </c>
      <c r="D62" s="16">
        <v>130.31</v>
      </c>
      <c r="E62" s="17">
        <f>200-D62/72.4*100</f>
        <v>20.013812154696154</v>
      </c>
      <c r="F62" s="16">
        <v>206.56</v>
      </c>
      <c r="G62" s="17">
        <f>200-F62/104.27*100</f>
        <v>1.8989162750551429</v>
      </c>
      <c r="H62" s="17">
        <f t="shared" si="1"/>
        <v>21.912728429751297</v>
      </c>
    </row>
    <row r="63" spans="1:8" x14ac:dyDescent="0.25">
      <c r="A63" s="1">
        <v>60</v>
      </c>
      <c r="B63" s="16" t="s">
        <v>85</v>
      </c>
      <c r="C63" s="16">
        <v>654</v>
      </c>
      <c r="D63" s="16">
        <v>173.16</v>
      </c>
      <c r="E63" s="17">
        <f>200-D63/85.28*100</f>
        <v>-3.0487804878048621</v>
      </c>
      <c r="F63" s="16" t="s">
        <v>11</v>
      </c>
      <c r="G63" s="17"/>
      <c r="H63" s="17">
        <f t="shared" si="1"/>
        <v>-3.0487804878048621</v>
      </c>
    </row>
    <row r="64" spans="1:8" x14ac:dyDescent="0.25">
      <c r="A64" s="1">
        <v>61</v>
      </c>
      <c r="B64" s="16" t="s">
        <v>72</v>
      </c>
      <c r="C64" s="16">
        <v>654</v>
      </c>
      <c r="D64" s="16" t="s">
        <v>11</v>
      </c>
      <c r="E64" s="17"/>
      <c r="F64" s="16">
        <v>236.06</v>
      </c>
      <c r="G64" s="17">
        <f>200-F64/104.27*100</f>
        <v>-26.39301812601903</v>
      </c>
      <c r="H64" s="17">
        <f t="shared" si="1"/>
        <v>-26.39301812601903</v>
      </c>
    </row>
    <row r="65" spans="1:8" x14ac:dyDescent="0.25">
      <c r="A65" s="1">
        <v>62</v>
      </c>
      <c r="B65" s="16" t="s">
        <v>84</v>
      </c>
      <c r="C65" s="16">
        <v>654</v>
      </c>
      <c r="D65" s="16">
        <v>236.84</v>
      </c>
      <c r="E65" s="17">
        <f>200-D65/85.28*100</f>
        <v>-77.720450281425883</v>
      </c>
      <c r="F65" s="16" t="s">
        <v>11</v>
      </c>
      <c r="G65" s="17"/>
      <c r="H65" s="17">
        <f t="shared" si="1"/>
        <v>-77.720450281425883</v>
      </c>
    </row>
    <row r="66" spans="1:8" x14ac:dyDescent="0.25">
      <c r="A66" s="1">
        <v>63</v>
      </c>
      <c r="B66" s="16" t="s">
        <v>71</v>
      </c>
      <c r="C66" s="16">
        <v>654</v>
      </c>
      <c r="D66" s="16" t="s">
        <v>68</v>
      </c>
      <c r="E66" s="30"/>
      <c r="F66" s="16">
        <v>294.02999999999997</v>
      </c>
      <c r="G66" s="17">
        <f>200-F66/104.27*100</f>
        <v>-81.989066845689081</v>
      </c>
      <c r="H66" s="17">
        <f t="shared" si="1"/>
        <v>-81.989066845689081</v>
      </c>
    </row>
  </sheetData>
  <sortState ref="B44:H54">
    <sortCondition descending="1" ref="H44:H54"/>
  </sortState>
  <mergeCells count="6">
    <mergeCell ref="H3:H4"/>
    <mergeCell ref="A3:A4"/>
    <mergeCell ref="B3:B4"/>
    <mergeCell ref="C3:C4"/>
    <mergeCell ref="D3:E3"/>
    <mergeCell ref="F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д. мл.</vt:lpstr>
      <vt:lpstr>ю. мл.</vt:lpstr>
      <vt:lpstr>д. ст.</vt:lpstr>
      <vt:lpstr>ю. ст.</vt:lpstr>
      <vt:lpstr>команд.</vt:lpstr>
      <vt:lpstr>сводн. протокол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2016-02-28T20:00:57Z</dcterms:modified>
</cp:coreProperties>
</file>